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927"/>
  <workbookPr codeName="ThisWorkbook" defaultThemeVersion="124226"/>
  <mc:AlternateContent xmlns:mc="http://schemas.openxmlformats.org/markup-compatibility/2006">
    <mc:Choice Requires="x15">
      <x15ac:absPath xmlns:x15ac="http://schemas.microsoft.com/office/spreadsheetml/2010/11/ac" url="C:\Users\Index Reynosa C\Desktop\CCE Mayo 2017\"/>
    </mc:Choice>
  </mc:AlternateContent>
  <bookViews>
    <workbookView xWindow="2715" yWindow="255" windowWidth="12675" windowHeight="7830" activeTab="2"/>
  </bookViews>
  <sheets>
    <sheet name="Checklist" sheetId="1" r:id="rId1"/>
    <sheet name="Resultados" sheetId="11" r:id="rId2"/>
    <sheet name="Ev. Auditor" sheetId="12" r:id="rId3"/>
    <sheet name="Checklist Ingles" sheetId="13" r:id="rId4"/>
  </sheets>
  <definedNames>
    <definedName name="_xlnm._FilterDatabase" localSheetId="0" hidden="1">Checklist!$B$4:$J$108</definedName>
    <definedName name="_xlnm._FilterDatabase" localSheetId="3" hidden="1">'Checklist Ingles'!$B$4:$H$105</definedName>
  </definedNames>
  <calcPr calcId="171027"/>
</workbook>
</file>

<file path=xl/calcChain.xml><?xml version="1.0" encoding="utf-8"?>
<calcChain xmlns="http://schemas.openxmlformats.org/spreadsheetml/2006/main">
  <c r="G105" i="13" l="1"/>
  <c r="G104" i="13"/>
  <c r="G103" i="13"/>
  <c r="G102" i="13"/>
  <c r="G100" i="13"/>
  <c r="G99" i="13"/>
  <c r="G98" i="13"/>
  <c r="G97" i="13"/>
  <c r="G96" i="13"/>
  <c r="G95" i="13"/>
  <c r="G94" i="13"/>
  <c r="G93" i="13"/>
  <c r="G92" i="13"/>
  <c r="G91" i="13"/>
  <c r="G90" i="13"/>
  <c r="G89" i="13"/>
  <c r="G88" i="13"/>
  <c r="G87" i="13"/>
  <c r="G86" i="13"/>
  <c r="G85" i="13"/>
  <c r="G83" i="13"/>
  <c r="G82" i="13"/>
  <c r="G81" i="13"/>
  <c r="G80" i="13"/>
  <c r="G79" i="13"/>
  <c r="G78" i="13"/>
  <c r="G77" i="13"/>
  <c r="G75" i="13"/>
  <c r="G74" i="13"/>
  <c r="G73" i="13"/>
  <c r="G72" i="13"/>
  <c r="G71" i="13"/>
  <c r="G70" i="13"/>
  <c r="G69" i="13"/>
  <c r="G68" i="13"/>
  <c r="G67" i="13"/>
  <c r="G66" i="13"/>
  <c r="G65" i="13"/>
  <c r="G64" i="13"/>
  <c r="G63" i="13"/>
  <c r="G62" i="13"/>
  <c r="G61" i="13"/>
  <c r="G60" i="13"/>
  <c r="G59" i="13"/>
  <c r="G58" i="13"/>
  <c r="G57" i="13"/>
  <c r="G55" i="13"/>
  <c r="G54" i="13"/>
  <c r="G53" i="13"/>
  <c r="G52" i="13"/>
  <c r="G51" i="13"/>
  <c r="G50" i="13"/>
  <c r="G49" i="13"/>
  <c r="G48" i="13"/>
  <c r="G47" i="13"/>
  <c r="G46" i="13"/>
  <c r="G45" i="13"/>
  <c r="G44" i="13"/>
  <c r="G43" i="13"/>
  <c r="G41" i="13"/>
  <c r="G40" i="13"/>
  <c r="G39" i="13"/>
  <c r="G38" i="13"/>
  <c r="G37" i="13"/>
  <c r="G36" i="13"/>
  <c r="G35" i="13"/>
  <c r="G34" i="13"/>
  <c r="G33" i="13"/>
  <c r="G32" i="13"/>
  <c r="G31" i="13"/>
  <c r="G30" i="13"/>
  <c r="G29" i="13"/>
  <c r="G28" i="13"/>
  <c r="G26" i="13"/>
  <c r="G25" i="13"/>
  <c r="G24" i="13"/>
  <c r="G23" i="13"/>
  <c r="G22" i="13"/>
  <c r="G21" i="13"/>
  <c r="G19" i="13"/>
  <c r="G18" i="13"/>
  <c r="G17" i="13"/>
  <c r="G16" i="13"/>
  <c r="G15" i="13"/>
  <c r="G14" i="13"/>
  <c r="G13" i="13"/>
  <c r="G12" i="13"/>
  <c r="G11" i="13"/>
  <c r="G10" i="13"/>
  <c r="G9" i="13"/>
  <c r="G8" i="13"/>
  <c r="G7" i="13"/>
  <c r="G6" i="13"/>
  <c r="F18" i="12"/>
  <c r="F17" i="12"/>
  <c r="F15" i="12"/>
  <c r="F14" i="12"/>
  <c r="F12" i="12"/>
  <c r="F11" i="12" s="1"/>
  <c r="F10" i="12"/>
  <c r="F9" i="12"/>
  <c r="F8" i="12" s="1"/>
  <c r="F7" i="12"/>
  <c r="F6" i="12"/>
  <c r="F5" i="12"/>
  <c r="F4" i="12"/>
  <c r="F13" i="12" l="1"/>
  <c r="F3" i="12"/>
  <c r="F20" i="12" s="1"/>
  <c r="F16" i="12"/>
  <c r="I6" i="1"/>
  <c r="I7" i="1"/>
  <c r="I8" i="1"/>
  <c r="I9" i="1"/>
  <c r="I10" i="1"/>
  <c r="I11" i="1"/>
  <c r="I12" i="1"/>
  <c r="I13" i="1"/>
  <c r="I14" i="1"/>
  <c r="I15" i="1"/>
  <c r="I16" i="1"/>
  <c r="I17" i="1"/>
  <c r="I18" i="1"/>
  <c r="I19" i="1"/>
  <c r="I21" i="1"/>
  <c r="I22" i="1"/>
  <c r="I23" i="1"/>
  <c r="I24" i="1"/>
  <c r="I25" i="1"/>
  <c r="I26" i="1"/>
  <c r="I28" i="1"/>
  <c r="I29" i="1"/>
  <c r="I30" i="1"/>
  <c r="I31" i="1"/>
  <c r="I32" i="1"/>
  <c r="I33" i="1"/>
  <c r="I34" i="1"/>
  <c r="I35" i="1"/>
  <c r="I36" i="1"/>
  <c r="I37" i="1"/>
  <c r="I38" i="1"/>
  <c r="I39" i="1"/>
  <c r="I40" i="1"/>
  <c r="I41" i="1"/>
  <c r="I43" i="1"/>
  <c r="I44" i="1"/>
  <c r="I45" i="1"/>
  <c r="I46" i="1"/>
  <c r="I47" i="1"/>
  <c r="I48" i="1"/>
  <c r="I49" i="1"/>
  <c r="I50" i="1"/>
  <c r="I51" i="1"/>
  <c r="I52" i="1"/>
  <c r="I53" i="1"/>
  <c r="I54" i="1"/>
  <c r="I55" i="1"/>
  <c r="I57" i="1"/>
  <c r="I58" i="1"/>
  <c r="I59" i="1"/>
  <c r="I60" i="1"/>
  <c r="I61" i="1"/>
  <c r="I62" i="1"/>
  <c r="I63" i="1"/>
  <c r="I64" i="1"/>
  <c r="I65" i="1"/>
  <c r="I66" i="1"/>
  <c r="I67" i="1"/>
  <c r="I68" i="1"/>
  <c r="I69" i="1"/>
  <c r="I70" i="1"/>
  <c r="I71" i="1"/>
  <c r="I72" i="1"/>
  <c r="I73" i="1"/>
  <c r="I74" i="1"/>
  <c r="I75" i="1"/>
  <c r="I77" i="1"/>
  <c r="I78" i="1"/>
  <c r="I79" i="1"/>
  <c r="I80" i="1"/>
  <c r="I81" i="1"/>
  <c r="I82" i="1"/>
  <c r="I83" i="1"/>
  <c r="I85" i="1"/>
  <c r="I86" i="1"/>
  <c r="I87" i="1"/>
  <c r="I88" i="1"/>
  <c r="I89" i="1"/>
  <c r="I90" i="1"/>
  <c r="I91" i="1"/>
  <c r="I92" i="1"/>
  <c r="I93" i="1"/>
  <c r="I94" i="1"/>
  <c r="I95" i="1"/>
  <c r="I96" i="1"/>
  <c r="I97" i="1"/>
  <c r="I98" i="1"/>
  <c r="I99" i="1"/>
  <c r="I100" i="1"/>
  <c r="I102" i="1"/>
  <c r="I103" i="1"/>
  <c r="I104" i="1"/>
  <c r="I105" i="1"/>
  <c r="I106" i="1"/>
  <c r="I107" i="1"/>
  <c r="I108" i="1"/>
  <c r="D11" i="11" l="1"/>
  <c r="D7" i="11"/>
  <c r="D14" i="11"/>
  <c r="D13" i="11"/>
  <c r="D12" i="11"/>
  <c r="D10" i="11"/>
  <c r="D6" i="11"/>
  <c r="D8" i="11"/>
  <c r="D9" i="11"/>
  <c r="D4" i="11"/>
  <c r="D5" i="11"/>
  <c r="D16" i="11" l="1"/>
</calcChain>
</file>

<file path=xl/comments1.xml><?xml version="1.0" encoding="utf-8"?>
<comments xmlns="http://schemas.openxmlformats.org/spreadsheetml/2006/main">
  <authors>
    <author>cesarci</author>
  </authors>
  <commentList>
    <comment ref="D9" authorId="0" shapeId="0">
      <text>
        <r>
          <rPr>
            <b/>
            <sz val="9"/>
            <color indexed="81"/>
            <rFont val="Tahoma"/>
            <family val="2"/>
          </rPr>
          <t>cesarci:</t>
        </r>
        <r>
          <rPr>
            <sz val="9"/>
            <color indexed="81"/>
            <rFont val="Tahoma"/>
            <family val="2"/>
          </rPr>
          <t xml:space="preserve">
GP2 - No hay correcto control y monitoreo por parte de guardias de seguridad en entradas y salidas en portones de acceso, no solicitan IFE a visitantes y permiten el paso a cualquier persona.</t>
        </r>
      </text>
    </comment>
    <comment ref="D11" authorId="0" shapeId="0">
      <text>
        <r>
          <rPr>
            <b/>
            <sz val="9"/>
            <color indexed="81"/>
            <rFont val="Tahoma"/>
            <family val="2"/>
          </rPr>
          <t>cesarci:</t>
        </r>
        <r>
          <rPr>
            <sz val="9"/>
            <color indexed="81"/>
            <rFont val="Tahoma"/>
            <family val="2"/>
          </rPr>
          <t xml:space="preserve">
Falta de delimitación y acceso restringido en de áreas de almacenaje de materia prima y en el area de embarques</t>
        </r>
      </text>
    </comment>
    <comment ref="D14" authorId="0" shapeId="0">
      <text>
        <r>
          <rPr>
            <b/>
            <sz val="9"/>
            <color indexed="81"/>
            <rFont val="Tahoma"/>
            <family val="2"/>
          </rPr>
          <t>cesarci:</t>
        </r>
        <r>
          <rPr>
            <sz val="9"/>
            <color indexed="81"/>
            <rFont val="Tahoma"/>
            <family val="2"/>
          </rPr>
          <t xml:space="preserve">
GP2 - no se cuenta con un estacionamiento independiente para los vehiculos de los empleados y actualmente está mezclado con la zona de embarques</t>
        </r>
      </text>
    </comment>
    <comment ref="D21" authorId="0" shapeId="0">
      <text>
        <r>
          <rPr>
            <b/>
            <sz val="9"/>
            <color indexed="81"/>
            <rFont val="Tahoma"/>
            <family val="2"/>
          </rPr>
          <t>cesarci:</t>
        </r>
        <r>
          <rPr>
            <sz val="9"/>
            <color indexed="81"/>
            <rFont val="Tahoma"/>
            <family val="2"/>
          </rPr>
          <t xml:space="preserve">
Dentro de la planta hay contratistas externos trabajando que no llevan consigo ninguna identifiacion o gafete de visitante, tampoco portan consigo chalecos de seguridad conforme lo estipula el procedimiento interno, esto mismo sucede con los transportistas que recolectan las exportaciones, no portan gafete de la empresa para la cual laboran y no se les pide identificación.</t>
        </r>
      </text>
    </comment>
    <comment ref="D37" authorId="0" shapeId="0">
      <text>
        <r>
          <rPr>
            <b/>
            <sz val="9"/>
            <color indexed="81"/>
            <rFont val="Tahoma"/>
            <family val="2"/>
          </rPr>
          <t>cesarci:</t>
        </r>
        <r>
          <rPr>
            <sz val="9"/>
            <color indexed="81"/>
            <rFont val="Tahoma"/>
            <family val="2"/>
          </rPr>
          <t xml:space="preserve">
No hay un resguardo lo suficientemente seguro para los sellos en embarques.</t>
        </r>
      </text>
    </comment>
    <comment ref="D39" authorId="0" shapeId="0">
      <text>
        <r>
          <rPr>
            <b/>
            <sz val="9"/>
            <color indexed="81"/>
            <rFont val="Tahoma"/>
            <family val="2"/>
          </rPr>
          <t>cesarci:</t>
        </r>
        <r>
          <rPr>
            <sz val="9"/>
            <color indexed="81"/>
            <rFont val="Tahoma"/>
            <family val="2"/>
          </rPr>
          <t xml:space="preserve">
Se detecto que no esta realizándose la revisión de las cajas vacías que entran a la empresa, los guardias de seguridad solo están llenando el chekclist sin realizar la inspección física.  </t>
        </r>
      </text>
    </comment>
    <comment ref="D43" authorId="0" shapeId="0">
      <text>
        <r>
          <rPr>
            <b/>
            <sz val="9"/>
            <color indexed="81"/>
            <rFont val="Tahoma"/>
            <family val="2"/>
          </rPr>
          <t>cesarci:</t>
        </r>
        <r>
          <rPr>
            <sz val="9"/>
            <color indexed="81"/>
            <rFont val="Tahoma"/>
            <family val="2"/>
          </rPr>
          <t xml:space="preserve">
Varias zonas de la planta NO cumplen con el monitoreo por medio de CCTV.</t>
        </r>
      </text>
    </comment>
    <comment ref="D62" authorId="0" shapeId="0">
      <text>
        <r>
          <rPr>
            <b/>
            <sz val="9"/>
            <color indexed="81"/>
            <rFont val="Tahoma"/>
            <family val="2"/>
          </rPr>
          <t>cesarci:</t>
        </r>
        <r>
          <rPr>
            <sz val="9"/>
            <color indexed="81"/>
            <rFont val="Tahoma"/>
            <family val="2"/>
          </rPr>
          <t xml:space="preserve">
No hay evidencia de realización de auditoría interna en el 2016.  </t>
        </r>
      </text>
    </comment>
    <comment ref="D66" authorId="0" shapeId="0">
      <text>
        <r>
          <rPr>
            <b/>
            <sz val="9"/>
            <color indexed="81"/>
            <rFont val="Tahoma"/>
            <family val="2"/>
          </rPr>
          <t>cesarci:</t>
        </r>
        <r>
          <rPr>
            <sz val="9"/>
            <color indexed="81"/>
            <rFont val="Tahoma"/>
            <family val="2"/>
          </rPr>
          <t xml:space="preserve">
GP2 - Los guardias de seguridad no siguen el procedimento establecido para el desarrollo de sus funciones. </t>
        </r>
      </text>
    </comment>
    <comment ref="D70" authorId="0" shapeId="0">
      <text>
        <r>
          <rPr>
            <b/>
            <sz val="9"/>
            <color indexed="81"/>
            <rFont val="Tahoma"/>
            <family val="2"/>
          </rPr>
          <t>cesarci:</t>
        </r>
        <r>
          <rPr>
            <sz val="9"/>
            <color indexed="81"/>
            <rFont val="Tahoma"/>
            <family val="2"/>
          </rPr>
          <t xml:space="preserve">
GP 2 - No hay capacitación de las políticas de seguridad para los operadores de transporte </t>
        </r>
      </text>
    </comment>
  </commentList>
</comments>
</file>

<file path=xl/sharedStrings.xml><?xml version="1.0" encoding="utf-8"?>
<sst xmlns="http://schemas.openxmlformats.org/spreadsheetml/2006/main" count="497" uniqueCount="340">
  <si>
    <t>Planes de Contingencias</t>
  </si>
  <si>
    <t>Auditorias Internas en la Cadena de Suministros</t>
  </si>
  <si>
    <t>Instalaciones</t>
  </si>
  <si>
    <t>Accesos en Puertas y Casetas</t>
  </si>
  <si>
    <t>Bardas Perimetrales</t>
  </si>
  <si>
    <t>Estacionamientos</t>
  </si>
  <si>
    <t>Alumbrado</t>
  </si>
  <si>
    <t>Aparatos de Comunicación</t>
  </si>
  <si>
    <t>Sistemas de Alarmas y CCTV</t>
  </si>
  <si>
    <t>Personal de Seguridad</t>
  </si>
  <si>
    <t>Socios Comerciales</t>
  </si>
  <si>
    <t>Criterios de Selección</t>
  </si>
  <si>
    <t>Requisitos en Seguridad</t>
  </si>
  <si>
    <t>Revisiones del Socio Comercial</t>
  </si>
  <si>
    <t>Seguridad de Procesos</t>
  </si>
  <si>
    <t>Mapeo de Procesos</t>
  </si>
  <si>
    <t>Obligaciones Aduaneras</t>
  </si>
  <si>
    <t>Integridad de la Carga y Uso de Sellos</t>
  </si>
  <si>
    <t>Procedimiento para Baja del Personal</t>
  </si>
  <si>
    <t>Reporte de Discrepancias en la Carga</t>
  </si>
  <si>
    <t>Análisis de Riesgo</t>
  </si>
  <si>
    <t>Políticas de Seguridad</t>
  </si>
  <si>
    <t>Control de Llaves y Dispositivos de Cerraduras</t>
  </si>
  <si>
    <t>Controles de Acceso Físico</t>
  </si>
  <si>
    <t>Identificación de Empleados</t>
  </si>
  <si>
    <t>Identificación de Visitas y Proveedores</t>
  </si>
  <si>
    <t>Procedimiento de Identificación y retiro de Personas o Vehículos no Autorizados</t>
  </si>
  <si>
    <t>Entrega de Mensajería y Paquetería</t>
  </si>
  <si>
    <t>Almacenes y Centros de Distribución</t>
  </si>
  <si>
    <t>Entrega y Recepción de Carga</t>
  </si>
  <si>
    <t>Procedimiento de Seguimiento de la Mercancía</t>
  </si>
  <si>
    <t>Procesamiento de la Información y documentación de la Carga</t>
  </si>
  <si>
    <t>Gestión de Inventarios, Control de Material de Empaque, Envase y Embalaje</t>
  </si>
  <si>
    <t>Gestión Aduanera</t>
  </si>
  <si>
    <t>Gestión del Despacho de Aduanero</t>
  </si>
  <si>
    <t>Comprobación Aduanera</t>
  </si>
  <si>
    <t>Inspección de los Medios de Transporte</t>
  </si>
  <si>
    <t>Almacenaje de Vehículos, Medios de Transporte</t>
  </si>
  <si>
    <t>Verificación de Antecedentes Laborales</t>
  </si>
  <si>
    <t>Administración de Personal</t>
  </si>
  <si>
    <t>Clasificación y Manejo de Documentos</t>
  </si>
  <si>
    <t>Seguridad de la Tecnología de la Información</t>
  </si>
  <si>
    <t>Capacitación en Seguridad y Concientización</t>
  </si>
  <si>
    <t>Capacitación y Concientización sobre Amenazas</t>
  </si>
  <si>
    <t>Concientización de los Operadores de los Medios de Transporte</t>
  </si>
  <si>
    <t>Reporte de Anomalías y/o Actividades Sospechosas</t>
  </si>
  <si>
    <t>Investigaciones y Análisis</t>
  </si>
  <si>
    <t>Estandar</t>
  </si>
  <si>
    <t>Sub-estandar</t>
  </si>
  <si>
    <t>PLANTA</t>
  </si>
  <si>
    <t>% Cumplimiento</t>
  </si>
  <si>
    <t>Numero Estandar y Subestandar</t>
  </si>
  <si>
    <t>Cuenta con un procedimiento documentado para identificar riesgos en la cadena de suministros y las instalaciones de su empresa?</t>
  </si>
  <si>
    <t>El analisis de Riesgo considera todos los subestandares de Neec?</t>
  </si>
  <si>
    <t>Cuenta con un procedimiento documentado para llevar a cabo una auditoría interna, enfocada en la seguridad en la cadena de suministros?</t>
  </si>
  <si>
    <t>Muestra  evidencia de la realizacion de este analisis cada año?</t>
  </si>
  <si>
    <t>La empresa cuenta con procedimientos documentados en caso de situacion de emergencia o de seguridad?</t>
  </si>
  <si>
    <t xml:space="preserve">Se realizan  inspecciones periódicas documentadas para mantener la integridad de las estructuras e instalaciones de la empresa? </t>
  </si>
  <si>
    <t>Muestra evidencia de manual de politicas (procedimientos) en intranet y fisicos?</t>
  </si>
  <si>
    <t>Muestra evidencia de capacticacion y divulgacion de Politica de seguridad?</t>
  </si>
  <si>
    <t>Muestra evidencia de la realizaccion de la auditoria por lo menos una vez al año?</t>
  </si>
  <si>
    <t>Muestra evidencia de simulacros en caso de emergencia o de riesgo de seguridad?</t>
  </si>
  <si>
    <t>Muestra evidencia de las inspecciones realizadas?</t>
  </si>
  <si>
    <t>Las puertas de entrada o salida de vehículos y/o personal estan   atendidas, controladas, vigiladas y/o supervisadas?</t>
  </si>
  <si>
    <t>Muestra evidencia del control de accesos en puertas y casetas?</t>
  </si>
  <si>
    <t>Se cuenta con un Procedimiento para Revisión y reparación de bardas perimetrales?</t>
  </si>
  <si>
    <t>Muestra evidencia de la revision y reparacion de bardas permietrales?</t>
  </si>
  <si>
    <t>Las areas de embarques y materiales se encuentran delimitadas y con acceso restringido?</t>
  </si>
  <si>
    <t>Cuenta con un procedimiento para el control y monitoreo de los estacionamientos?</t>
  </si>
  <si>
    <t>Muestra evidencia del control  de entradas y salidas al estacionamiento?</t>
  </si>
  <si>
    <t>Las areas de estacionamiento se encuentran alejadas del area de embarques y recibo de materias primas?</t>
  </si>
  <si>
    <t>Todas las puertas, ventanas, entradas interiores y exteriores disponen de mecanismos de cierre o seguridad?</t>
  </si>
  <si>
    <t>Cuenta con un procedimiento documentado para el manejo y control de llaves y/o dispositivos de cierre?</t>
  </si>
  <si>
    <t>Muestra evidencia del registro de control de llaves y dispositivos de entrada?</t>
  </si>
  <si>
    <t>El alumbrado dentro y fuera de las instalaciones permite una clara identificación de personas, material y/o equipo que ahí se encuentre, incluyendo las siguientes áreas: entradas y salidas, áreas de manejo y almacenaje de la mercancía, bardas perimetrales y/o periféricas, cercas interiores y áreas de estacionamiento?</t>
  </si>
  <si>
    <t>Cuenta con algun procedimiento para revision de Iluminacion?</t>
  </si>
  <si>
    <t>Se cuenta con un procedimiento que el personal debe realizar para contactar al personal de seguridad de la empresa o en su caso, de la autoridad correspondiente?</t>
  </si>
  <si>
    <t>El personal operativo y administrativo cuenta o dispone de aparatos (teléfonos fijos, móviles, botones de alerta y/o emergencia) para comunicarse con el personal de seguridad y/o con quien corresponda?</t>
  </si>
  <si>
    <t>Cuenta con un procedimiento para el control y mantenimiento de los aparatos de comunicación?</t>
  </si>
  <si>
    <t>Cuenta son sistema de CCTV?</t>
  </si>
  <si>
    <t>Indique si la empresa cuenta con algun sistema de alarmas o emergencia</t>
  </si>
  <si>
    <t>Tiene un procedimiento documentado para la operación del sistema de CCTV?</t>
  </si>
  <si>
    <t>Las grabacioens son monitoreadas en todo momento?</t>
  </si>
  <si>
    <t>Las grabaciones se revisan periodicamente?</t>
  </si>
  <si>
    <t>Las areas criticas de la empresa, se encuentran monitoreadas por CCTV (embarques, recibos, cualquier acceso de entrada y salida de personal)</t>
  </si>
  <si>
    <t>Cuenta con un procedimiento documentado para la operación del personal de seguridad ?</t>
  </si>
  <si>
    <t>Muestra evidencia de la capacitacion de procedimientos internos al personal de vigilancia?</t>
  </si>
  <si>
    <t>Tiene un procedimiento para la identificación de los empleados?</t>
  </si>
  <si>
    <t>Cuenta con mecanismos de identificación del personal contratado?</t>
  </si>
  <si>
    <t>Muestra evidencia de la entrega, cambio y retiro de identificaciones?</t>
  </si>
  <si>
    <t>Cuenta con un procedimiento para el control de acceso de los visitantes y proveedores?</t>
  </si>
  <si>
    <t>Muestra evidencia de la bitacora de entradas y salidas de visitantes?</t>
  </si>
  <si>
    <t>Cuenta con un procedimiento documentado para identificar, enfrentar o reportar personas y/o vehículo no autorizados o identificados?</t>
  </si>
  <si>
    <t>Cuenta con un procedimiento para la recepción y revisión de mensajería y paquetería ?</t>
  </si>
  <si>
    <t>Muestra evidencia de la recepcion de paqueteria?</t>
  </si>
  <si>
    <t>Cuenta con un procedimiento de cómo actuar en caso de recibir un paquete sospechoso?</t>
  </si>
  <si>
    <t>Cuenta con un procedimiento documentado para la selección de socios comerciales (esto comprende cualquier tipo de proveedor, que tenga una relación comercial con su empresa; es en el siguiente sub-estándar donde se solicita diferenciar aquellos de riesgo en su cadena de suministros) ?</t>
  </si>
  <si>
    <t>Muestra evidencia de archivo de documentacion de socios comerciales?</t>
  </si>
  <si>
    <t>Tiene identificados los socios comerciales que requieran el cumplimiento de estándares mínimos en materia de seguridad?</t>
  </si>
  <si>
    <t>cuenta con socios comerciales que se les exija pertenecer a un programa de seguridad de la cadena de suministros?</t>
  </si>
  <si>
    <t>Cuenta con un procedimiento para la verificación de los requisitos en materia de seguridad de sus socios comerciales?</t>
  </si>
  <si>
    <t>Muestra evidencia de las visitas periodicas realizadas a los socios comerciales criticos?</t>
  </si>
  <si>
    <t>Cuenta con mapeo de procesos por los que atraviesan sus mercancías, desde el punto de origen hasta su destino?</t>
  </si>
  <si>
    <t>Cuenta con un procedimiento documentado en el que indique el procedimiento para la entrega y recepción de la carga ?</t>
  </si>
  <si>
    <t>Cuenta con un procedimiento documentado para monitorear el traslado de la mercancía?</t>
  </si>
  <si>
    <t>Cuenta con procedimientos documentados para detectar y reportar mercancía faltante, sobrante, prohibida o cualquier otra discrepancia en la entrega o recepción de las mercancías?</t>
  </si>
  <si>
    <t>Muestra evidencia de reporte de discrepancias?</t>
  </si>
  <si>
    <t>Cuenta con un procedimiento para el procesamiento de la documentación de la carga?</t>
  </si>
  <si>
    <t>Cuenta con un procedimiento documentado para la gestión de inventarios?</t>
  </si>
  <si>
    <t>Muestar evidencia de una verificacion de inventarios?</t>
  </si>
  <si>
    <t>Cuenta con un procedimiento de selección del Agente o Apoderado Aduanal ?</t>
  </si>
  <si>
    <t>Muestra evidencia de archivo de expedientes de Agentes Aduanales?</t>
  </si>
  <si>
    <t>Cuenta con procedimientos de comercio exteriro para el control de inventarios?</t>
  </si>
  <si>
    <t>cuenta con un procedimiento para cumplir con las obligaciones aduaneras que deriven en la comprobación del país de origen y la valoración de las mercancías de comercio exterior ?</t>
  </si>
  <si>
    <t>cuenta con un cuenta con un programa IMMEX autorizado por la Secretaría de Economía?</t>
  </si>
  <si>
    <t>Cuenta con un procedimiento establecido para verificar la información que aparece registrada en el SAAI Web, y cotejar con los pedimentos y documentación solicitados al Agente y/o Apoderado Aduanal?</t>
  </si>
  <si>
    <t>Cuenta con un procedimiento documentado para la comprobación de la correcta clasificación arancelaria. ?</t>
  </si>
  <si>
    <t>Cuenta con un procedimiento documentado para la colocación y revisión de los sellos y/o candados en los vehículos, medios de transporte, contenedores, carros de tren, remolques y/o semirremolques?</t>
  </si>
  <si>
    <t>Cuenta con un procedimiento documentado para llevar a cabo la inspección de los medios de transporte, contenedores, remolques y semirremolques.?</t>
  </si>
  <si>
    <t>La empresa tiene procedimientos para mantener la integridad de la carga, en caso de almacenar cajas cargadas en rampas o patios?</t>
  </si>
  <si>
    <t>Cuenta con un procedimiento para la contratacion del personal?</t>
  </si>
  <si>
    <t>Muestra evidencia de examenes periodicos realizados al personal de areas criticias (embarques, almacen de materias primas, seguridad)?</t>
  </si>
  <si>
    <t>cuenta con un procedimiento para la baja del personal?</t>
  </si>
  <si>
    <t>Muestra evidencia de baja de personal y retiro de indentificaciones, herramientas y controles de acceso?</t>
  </si>
  <si>
    <t>cuenta con procedimiento para el retiro de identificaciones, herramientas y controles de acceso?</t>
  </si>
  <si>
    <t>La empresa cuenta con una base de datos actualizada?</t>
  </si>
  <si>
    <t>cuenta con un programa de capacitación en materia de seguridad y prevención en la cadena de suministros para todos los empleados?</t>
  </si>
  <si>
    <t>La empresa cuenta con procedimiento para archivar su información de manera electronica y protegerla de posibles pérdidas?</t>
  </si>
  <si>
    <t>Muestra evidencia del registro y control de documentos?</t>
  </si>
  <si>
    <t>Muestra evidencia del almacenamiento externo de respaldos de informacion electronica?</t>
  </si>
  <si>
    <t>Cuenta con un procedimiento documentado para el registro, control y almacenamiento de documentación impresa (clasificación y archivo de documentos)?</t>
  </si>
  <si>
    <t>muestra evidencia de las capactiaciones sobre amanezas a empleados de la empresa?</t>
  </si>
  <si>
    <t>cuenta con algun programa de difusión en materia de seguridad en la cadena de suministros enfocada a los operadores de los medios de transporte ?</t>
  </si>
  <si>
    <t>Muestra evidencia de las capactiacions realizadas a los operadores de medios de transporte?</t>
  </si>
  <si>
    <t>Cuenta con un procedimiento para reportar anomalías y/o actividades sospechosas ?</t>
  </si>
  <si>
    <t>Muestra evidencia del reporte de anomalias y/o actividades sospechosas?</t>
  </si>
  <si>
    <t>cuenta con un procedimiento documentado para iniciar una investigación en caso de ocurrir algún incidente ?</t>
  </si>
  <si>
    <t>FECHA:</t>
  </si>
  <si>
    <t>muestra evidencia de una investigacion realizada en el ultimo año?</t>
  </si>
  <si>
    <t>% Cump. Req.</t>
  </si>
  <si>
    <t>Muestra evidencia de registros del control y manteniemiento de los aparatos de comunicación?</t>
  </si>
  <si>
    <t>Planeación de la Seg.  en la Cadena de Sum.</t>
  </si>
  <si>
    <t>Seg. Física</t>
  </si>
  <si>
    <t>Seg.de los Vehículos de Carga</t>
  </si>
  <si>
    <t>Seg. Personal</t>
  </si>
  <si>
    <t>Seg. de la Inf. y Doc.</t>
  </si>
  <si>
    <t>Manejo de Inv.</t>
  </si>
  <si>
    <t>% de avance 2016</t>
  </si>
  <si>
    <t>Calidad-Seguridad</t>
  </si>
  <si>
    <t>Recorrido fisico</t>
  </si>
  <si>
    <t>Casetas de Guardias</t>
  </si>
  <si>
    <t>Embarques y Materiales</t>
  </si>
  <si>
    <t>Recursos Humanos</t>
  </si>
  <si>
    <t>IT</t>
  </si>
  <si>
    <t>Comercio Exterior</t>
  </si>
  <si>
    <t>En el caso de haberse detectado una irregularidad se efectua la reparación correspondiente? Muestre evidencia</t>
  </si>
  <si>
    <t>Muestra evidencia de las revisiones y reparaciones realizadas a la iluminacion?</t>
  </si>
  <si>
    <t>Las grabaciones se respaldan por lo menos con un mes de antigüedad? Muestra evidencia</t>
  </si>
  <si>
    <t>Cuenta con procedimiento documentado para el control de identificaciones?</t>
  </si>
  <si>
    <t>Cuenta con almacenes y centros de distribución de sus mercancías de comercio exterior, fuera de las instalaciones de producción y/o manufactura que le pertenezcan? En caso de contar con almacenes, estos cumplen con estandares de seguridad OEA? Muestre evidencia</t>
  </si>
  <si>
    <t>Muestra evidencia de la adminsitracion de sellos de alta seguridad?</t>
  </si>
  <si>
    <t>Muestra evidencia de la inspeccion a los medios de transporte (17 puntos)? (Monitoreo en cctv y formato)</t>
  </si>
  <si>
    <t>Cuenta con acuerdos, clausulas contractuales, entre otros) en donde se  asegure que sus socios comerciales cumplan con los requisitos en materia de seguridad.? Muestre evidencia</t>
  </si>
  <si>
    <t>Cuenta con especificaciones para la contratacion y seguimeinto de revisiones periodicas a empleados de aras criticas?</t>
  </si>
  <si>
    <t>#</t>
  </si>
  <si>
    <t>EVALUACION DE LA AUDITORIA</t>
  </si>
  <si>
    <t>Auditoria OEA (Operador Económico Autorizado)</t>
  </si>
  <si>
    <t>Nombre Estandar y subestandar</t>
  </si>
  <si>
    <t>Preguntas de auditoria en base a requerimientos por estandar</t>
  </si>
  <si>
    <t>Cumple?</t>
  </si>
  <si>
    <t>Observaciones</t>
  </si>
  <si>
    <t>SI</t>
  </si>
  <si>
    <t>NO</t>
  </si>
  <si>
    <t>Nombre estándar</t>
  </si>
  <si>
    <t>EVALUACION DEL AUDITOR</t>
  </si>
  <si>
    <t>Criterio a evaluar</t>
  </si>
  <si>
    <t>Cumplimiento del plan de auditoria</t>
  </si>
  <si>
    <t>Realizo reunion de apertura para una breve introduccion al auditado sobre el objetivo de la auditoria?</t>
  </si>
  <si>
    <t>Realizo recorrido fisico por instalaciones?</t>
  </si>
  <si>
    <t>Realizo los cuestionamientos correspondientes a las areas involucradas?</t>
  </si>
  <si>
    <t>Realizo una reunion de cierre, para comunicar un breve resumen de resultados.</t>
  </si>
  <si>
    <t>Cumplimiento de fechas y horario programado</t>
  </si>
  <si>
    <t>La auditoria fue reallizada en la fecha programada?</t>
  </si>
  <si>
    <t xml:space="preserve">Cumplimiento del llenado de checklist  </t>
  </si>
  <si>
    <t>Todos los campos del checklist de auditoria fueron evaluados?</t>
  </si>
  <si>
    <t>Cumplimiento de recopilacion de evidencias y llenado de ovservaciones</t>
  </si>
  <si>
    <t>Se solicito y se logro obtener copia de  evidencias requeridas?</t>
  </si>
  <si>
    <t>Los hallazgos encontrados en la auditoria fueron registrados correctamente en el campo de observaciones?</t>
  </si>
  <si>
    <t>Cumplimiento de entrega de expediente</t>
  </si>
  <si>
    <t>Entrega checklist de auditoria completo?</t>
  </si>
  <si>
    <t>Entrea evidencias recopiladas?</t>
  </si>
  <si>
    <t>Physical Journey</t>
  </si>
  <si>
    <t>Audit Questions</t>
  </si>
  <si>
    <t>Standar Name</t>
  </si>
  <si>
    <t>Compliance?</t>
  </si>
  <si>
    <t>YES</t>
  </si>
  <si>
    <t>Notes:</t>
  </si>
  <si>
    <t>Date:</t>
  </si>
  <si>
    <t>Company Name:</t>
  </si>
  <si>
    <t>Facilities</t>
  </si>
  <si>
    <t xml:space="preserve">Doors and accesses </t>
  </si>
  <si>
    <t>Perimeter Fences</t>
  </si>
  <si>
    <t>Parking Lots</t>
  </si>
  <si>
    <t>Lighting</t>
  </si>
  <si>
    <t>Do you conduct regular inspections documented to maintain the integrity of structures and facilities of the company?</t>
  </si>
  <si>
    <t>In the case of an irregularity has been detected does corresponding repair is made? Show evidence</t>
  </si>
  <si>
    <t>Do you show evidence of inspections?</t>
  </si>
  <si>
    <t>Are doors entry or exit of vehicles and / or personnel are addressed, controlled, monitored and / or supervised?</t>
  </si>
  <si>
    <t>Do you have a procedure for review and repair of perimeter fences?</t>
  </si>
  <si>
    <t>Do you show evidence of the overhaul and repair of fences permietrales?</t>
  </si>
  <si>
    <t>Are the areas of shipping and materials are defined with restricted access?</t>
  </si>
  <si>
    <t>Do you have a procedure for the control and monitoring of parking lots?</t>
  </si>
  <si>
    <t>Dou you show evidence of control of entrances and exits to parking?</t>
  </si>
  <si>
    <t>Do you Shows evidence of access control doors and booths?</t>
  </si>
  <si>
    <t>Are parking areas are remote from the area of shipping and receipt of raw materials?</t>
  </si>
  <si>
    <t>Is the lighting inside and outside the facility allows clear identification of people, material and / or equipment that there are, including the following areas: entrances and exits, areas of handling and storage of goods, perimeter fences and / or peripheral , interior fences and parking areas?</t>
  </si>
  <si>
    <t>Do you have any procedure for review of lighting?</t>
  </si>
  <si>
    <t>Do you show evidence of revisions and repairs made to the lighting?</t>
  </si>
  <si>
    <t>Guard office</t>
  </si>
  <si>
    <t>Identification of Visitors and Suppliers</t>
  </si>
  <si>
    <t>Identification and removal procedure of persons or unauthorized vehicles</t>
  </si>
  <si>
    <t>Delivery and Packing</t>
  </si>
  <si>
    <t>Do you have a method for controlling access of visitors and suppliers?</t>
  </si>
  <si>
    <t>Do you Shows evidence of bitacora of  entry and exit of visitors?</t>
  </si>
  <si>
    <t>Do you have a documented procedure to identify, challenge or report individuals and / or unauthorized vehicle or identified?</t>
  </si>
  <si>
    <t>Do you have a procedure for receiving and reviewing package delivery?</t>
  </si>
  <si>
    <t xml:space="preserve">
Do you show evidence of receipt of paqueteria?</t>
  </si>
  <si>
    <t>Do you have a procedure on how to act if they receive a suspicious package?</t>
  </si>
  <si>
    <t>Shipments and Materials</t>
  </si>
  <si>
    <t>Process mapping</t>
  </si>
  <si>
    <t>Warehouses and Distribution Centers</t>
  </si>
  <si>
    <t>Cargo Delivery and Reception</t>
  </si>
  <si>
    <t>Monitoring Procedure Merchandise</t>
  </si>
  <si>
    <t>Report Discrepancies in Charge</t>
  </si>
  <si>
    <t>Information Processing and documentation of Charge</t>
  </si>
  <si>
    <t>Inventory Management Control Packaging Material, Packaging</t>
  </si>
  <si>
    <t>Cargo Integrity and Use of Labels</t>
  </si>
  <si>
    <t>Inspection Transportation</t>
  </si>
  <si>
    <t>Vehicle Storage, Transportation</t>
  </si>
  <si>
    <t>Do you have mapping processes that cross their goods, from the point of origin to destination?</t>
  </si>
  <si>
    <t xml:space="preserve">Do you have warehouses and distribution centers of its foreign trade goods, out of production facilities and / or manufacture that belong to you? If stores have these meet safety standards OAS? Show evidence
</t>
  </si>
  <si>
    <t>Do you have a documented procedure that indicates the procedure for delivery and receipt of the cargo?</t>
  </si>
  <si>
    <t xml:space="preserve">Do you have a documented procedure to monitor the movement of goods?
</t>
  </si>
  <si>
    <t xml:space="preserve">Do you have documented procedures for detecting and reporting missing, spare, prohibited goods or any other discrepancy in the delivery or receipt of goods?
</t>
  </si>
  <si>
    <t>Do you report shows evidence of discrepancies?</t>
  </si>
  <si>
    <t xml:space="preserve">Do you have a procedure for processing cargo documentation?
</t>
  </si>
  <si>
    <t>Do you have a documented procedure for inventory management?</t>
  </si>
  <si>
    <t>Do you shows evidence of an inventory verification?</t>
  </si>
  <si>
    <t>Do you have a documented procedure for placement and review of the seals and / or locks on vehicles, conveyances, containers, railcars, trailers and / or semitrailers procedure?</t>
  </si>
  <si>
    <t>Do you shows evidence about adminsitracion of high security seals?</t>
  </si>
  <si>
    <t>Do you have a documented procedure to carry out the inspection of conveyances, containers, trailers and semitrailers.?</t>
  </si>
  <si>
    <t>Do you show evidence of the inspection to transportation (17 points)? (CCTV Monitoring and format)</t>
  </si>
  <si>
    <t>Does the company have procedures to maintain the integrity of cargo, in case of storing boxes loaded on ramps or patios?</t>
  </si>
  <si>
    <t xml:space="preserve">Alarms and CCTV systems
</t>
  </si>
  <si>
    <t>Security Information Technology</t>
  </si>
  <si>
    <t>Communication Devices</t>
  </si>
  <si>
    <t>Does the company have any alarm system or emergency?</t>
  </si>
  <si>
    <t>Does the company have any CCTV system?</t>
  </si>
  <si>
    <t>Do you have a documented procedure for the operation of the CCTV system?</t>
  </si>
  <si>
    <t>Are the recordings monitored at all times?</t>
  </si>
  <si>
    <t>Are recordings  reviewed periodically?</t>
  </si>
  <si>
    <t>Are recordings support at least a month old?  shows evidence</t>
  </si>
  <si>
    <t>Are critical business areas monitored by CCTV (shipments, receipts, any access entry and exit of personnel)</t>
  </si>
  <si>
    <t>Does the company has procedure for filing information electronically and protect it from possible losses?</t>
  </si>
  <si>
    <t>Do you Shows evidence of external backup storage of electronic information?</t>
  </si>
  <si>
    <t>Do you have a procedure for the control and maintenance of communication devices?</t>
  </si>
  <si>
    <t>Do you show evidence of records manteniemiento control and communication devices?</t>
  </si>
  <si>
    <t>Does the operational and administrative personnel has or has devices (landline, mobile, alert buttons and / or emergency) to communicate with security personnel and / or with whom it may concern?</t>
  </si>
  <si>
    <t>Does the company have a procedure that staff must perform to contact security personnel of the company or, where applicable, the appropriate authority?</t>
  </si>
  <si>
    <t>Quality-Security</t>
  </si>
  <si>
    <t>Risk analysis</t>
  </si>
  <si>
    <t>Security politics</t>
  </si>
  <si>
    <t>Internal audits in the Supply Chain</t>
  </si>
  <si>
    <t>Contingency plans</t>
  </si>
  <si>
    <t>Personal Security</t>
  </si>
  <si>
    <t>Training and Awareness Threats</t>
  </si>
  <si>
    <t>Operators awareness of Transportation</t>
  </si>
  <si>
    <t>Report Faults and / or Suspicious Activity</t>
  </si>
  <si>
    <t>Research and Analysis</t>
  </si>
  <si>
    <t>Do you have a documented procedure to identify risks in the supply chain and facilities of your company?</t>
  </si>
  <si>
    <t>Do you show evidence of the realization of this analysis every year?</t>
  </si>
  <si>
    <t>Does the risk analysis considers all of CTPAT items?</t>
  </si>
  <si>
    <t>Do you show evidence of training and dissemination of security policy?</t>
  </si>
  <si>
    <t>Do you have a documented procedure to conduct an internal audit focused on security in the supply chain?</t>
  </si>
  <si>
    <t>Do you show evidence of the conduct of the audit at least once a year?</t>
  </si>
  <si>
    <t>Does the company have documented procedures in case of emergency or security?</t>
  </si>
  <si>
    <t>Do you show evidence of drills in case of emergency or security risk?</t>
  </si>
  <si>
    <t>Do you have a documented procedure for the operation of security personnel?</t>
  </si>
  <si>
    <t>Do you show evidence of the training of internal staff monitoring procedures?</t>
  </si>
  <si>
    <t>Do you have a training program on safety and prevention in the supply chain for all employees?</t>
  </si>
  <si>
    <t>Do you show evidence of capactiaciones on major threats to employees of the company?</t>
  </si>
  <si>
    <t>Do you have any program broadcast on security in the supply chain operators focused on transportation?</t>
  </si>
  <si>
    <t>Do you Shows evidence of capactiacions with operators of transport?</t>
  </si>
  <si>
    <t>Do you have a procedure for reporting anomalies and / or suspicious activities?</t>
  </si>
  <si>
    <t>Do you shows evidence of anomalies and / or suspicious activities report?</t>
  </si>
  <si>
    <t>Do you have a documented procedure to initiate an investigation in case of an incident?</t>
  </si>
  <si>
    <t>Do you show evidence of research conducted in the last year?</t>
  </si>
  <si>
    <t>Business partners</t>
  </si>
  <si>
    <t>Selection criteria</t>
  </si>
  <si>
    <t>Security requirements</t>
  </si>
  <si>
    <t>Business Partner Reviews</t>
  </si>
  <si>
    <t>Do you have a documented procedure for the selection of commercial partners (this includes any type of provider that has a business relationship with your company, it is in the following sub-standard which is requested to differentiate those risk in their supply chain)?</t>
  </si>
  <si>
    <t>Do you Shows evidence documentation file trading partners?</t>
  </si>
  <si>
    <t>Do you have identified the business partners requiring compliance with minimum security standards?</t>
  </si>
  <si>
    <t>Do you have agreements, contractual clauses, etc.) where it ensures that its business partners comply with safety requirements.? Show evidence</t>
  </si>
  <si>
    <t>Do you have business partners are required to belong to a security program supply chain?</t>
  </si>
  <si>
    <t>Do you have a procedure for checking the security requirements of their trading partners?</t>
  </si>
  <si>
    <t>Do you Shows evidence of periodic visits to the critical business partners?</t>
  </si>
  <si>
    <t>Human Resources</t>
  </si>
  <si>
    <t>Employee ID</t>
  </si>
  <si>
    <t>Verification of Employment History</t>
  </si>
  <si>
    <t>Procedure for Baja Staff</t>
  </si>
  <si>
    <t>Staff Administration</t>
  </si>
  <si>
    <t>Control Keys and Locks Devices</t>
  </si>
  <si>
    <t>Classification and Document Management</t>
  </si>
  <si>
    <t>Do you have a procedure for identifying employees?</t>
  </si>
  <si>
    <t>Have mechanisms identification of staff recruited?</t>
  </si>
  <si>
    <t>Do you have documented procedures for checking IDs?</t>
  </si>
  <si>
    <t>Do you show evidence of delivery, exchange and withdrawal of identifications?</t>
  </si>
  <si>
    <t>Do you have a procedure for hiring staff?</t>
  </si>
  <si>
    <t>Do you have specifications for hiring and monitoring employees regular reviews interests criticism?</t>
  </si>
  <si>
    <t>Does it show evidence of periodic reviews of critical areas staff (shipments, storage of raw materials, safety)?</t>
  </si>
  <si>
    <t>Do you have a procedure for low staff?</t>
  </si>
  <si>
    <t>Do you have procedure for removal of identifications, tools and access controls?</t>
  </si>
  <si>
    <t>Do you show evidence of low personal identification and removal of tools and access controls?</t>
  </si>
  <si>
    <t>Does the company have a database updated?</t>
  </si>
  <si>
    <t>Are all doors, windows, interior and exterior entrances have locking mechanisms or safety?</t>
  </si>
  <si>
    <t>Do you have a documented procedure for handling and control of keys and / or closures?</t>
  </si>
  <si>
    <t>Do you rshows evidence of control keys and input devices?</t>
  </si>
  <si>
    <t>Do you have a documented procedure for the registration, control and storage of printed documentation (classification and archiving of documents)?</t>
  </si>
  <si>
    <t>Do you Shows evidence of registration and control of documents?</t>
  </si>
  <si>
    <t>Foreign trade</t>
  </si>
  <si>
    <t>Customs Management Office</t>
  </si>
  <si>
    <t>Customs obligations</t>
  </si>
  <si>
    <t>Do you have a selection procedure for Customs Agent ?</t>
  </si>
  <si>
    <t>Do you Shows evidence recordkeeping Customs Brokers?</t>
  </si>
  <si>
    <t>Do you have foreign trade procedures for inventory control?</t>
  </si>
  <si>
    <t>Do you have a procedure to comply with customs obligations as verification of country of origin and the valuation of foreign trade goods?</t>
  </si>
  <si>
    <t>x</t>
  </si>
  <si>
    <t>La auditoria fue realizada en el horario establecido?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</si>
</sst>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0"/>
      <color indexed="8"/>
      <name val="Arial"/>
      <charset val="1"/>
    </font>
    <font>
      <sz val="10"/>
      <color indexed="8"/>
      <name val="Arial"/>
      <family val="2"/>
    </font>
    <font>
      <sz val="8"/>
      <color indexed="8"/>
      <name val="Arial"/>
      <family val="2"/>
    </font>
    <font>
      <b/>
      <sz val="10"/>
      <color indexed="8"/>
      <name val="Arial"/>
      <family val="2"/>
    </font>
    <font>
      <b/>
      <sz val="12"/>
      <color indexed="8"/>
      <name val="Arial"/>
      <family val="2"/>
    </font>
    <font>
      <sz val="10"/>
      <color indexed="8"/>
      <name val="Arial"/>
      <family val="2"/>
    </font>
    <font>
      <b/>
      <sz val="9"/>
      <color indexed="8"/>
      <name val="Arial"/>
      <family val="2"/>
    </font>
    <font>
      <sz val="10"/>
      <name val="Arial"/>
      <family val="2"/>
    </font>
    <font>
      <sz val="10"/>
      <color indexed="8"/>
      <name val="Arial"/>
      <family val="2"/>
    </font>
    <font>
      <b/>
      <sz val="11"/>
      <color theme="6" tint="-0.499984740745262"/>
      <name val="Arial"/>
      <family val="2"/>
    </font>
    <font>
      <b/>
      <sz val="20"/>
      <color theme="0"/>
      <name val="Calibri"/>
      <family val="2"/>
      <scheme val="minor"/>
    </font>
    <font>
      <sz val="12"/>
      <color indexed="8"/>
      <name val="Calibri"/>
      <family val="2"/>
      <scheme val="minor"/>
    </font>
    <font>
      <b/>
      <sz val="12"/>
      <name val="Calibri"/>
      <family val="2"/>
      <scheme val="minor"/>
    </font>
    <font>
      <b/>
      <sz val="12"/>
      <color indexed="8"/>
      <name val="Calibri"/>
      <family val="2"/>
      <scheme val="minor"/>
    </font>
    <font>
      <sz val="9"/>
      <color indexed="81"/>
      <name val="Tahoma"/>
      <family val="2"/>
    </font>
    <font>
      <b/>
      <sz val="9"/>
      <color indexed="81"/>
      <name val="Tahoma"/>
      <family val="2"/>
    </font>
    <font>
      <b/>
      <sz val="16"/>
      <color theme="0"/>
      <name val="Arial"/>
      <family val="2"/>
    </font>
    <font>
      <sz val="10"/>
      <color theme="0"/>
      <name val="Arial"/>
      <family val="2"/>
    </font>
    <font>
      <b/>
      <sz val="10"/>
      <color theme="0"/>
      <name val="Arial"/>
      <family val="2"/>
    </font>
    <font>
      <b/>
      <sz val="12"/>
      <color theme="0"/>
      <name val="Arial"/>
      <family val="2"/>
    </font>
    <font>
      <sz val="12"/>
      <color rgb="FF222222"/>
      <name val="Arial"/>
      <family val="2"/>
    </font>
    <font>
      <sz val="10"/>
      <color rgb="FF222222"/>
      <name val="Arial"/>
      <family val="2"/>
    </font>
  </fonts>
  <fills count="9">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rgb="FF92D050"/>
        <bgColor indexed="64"/>
      </patternFill>
    </fill>
    <fill>
      <patternFill patternType="solid">
        <fgColor rgb="FF0070C0"/>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theme="2" tint="-9.9978637043366805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applyNumberFormat="0" applyFont="0" applyFill="0" applyBorder="0" applyAlignment="0" applyProtection="0"/>
    <xf numFmtId="9" fontId="1" fillId="0" borderId="0" applyNumberFormat="0" applyFont="0" applyFill="0" applyBorder="0" applyAlignment="0" applyProtection="0"/>
  </cellStyleXfs>
  <cellXfs count="153">
    <xf numFmtId="0" fontId="0" fillId="0" borderId="0" xfId="0"/>
    <xf numFmtId="0" fontId="0" fillId="2" borderId="1" xfId="0" applyFill="1" applyBorder="1"/>
    <xf numFmtId="0" fontId="0" fillId="2" borderId="1" xfId="0" applyFill="1" applyBorder="1" applyAlignment="1">
      <alignment vertical="center" wrapText="1"/>
    </xf>
    <xf numFmtId="0" fontId="3" fillId="3" borderId="1" xfId="0" applyFont="1" applyFill="1" applyBorder="1"/>
    <xf numFmtId="0" fontId="3" fillId="3" borderId="1" xfId="0" applyFont="1" applyFill="1" applyBorder="1" applyAlignment="1">
      <alignment vertical="center" wrapText="1"/>
    </xf>
    <xf numFmtId="0" fontId="3" fillId="3" borderId="1" xfId="0" applyFont="1" applyFill="1" applyBorder="1" applyAlignment="1">
      <alignment horizontal="center" vertical="center"/>
    </xf>
    <xf numFmtId="0" fontId="0" fillId="3" borderId="1" xfId="0" applyFill="1" applyBorder="1"/>
    <xf numFmtId="0" fontId="0" fillId="2" borderId="1" xfId="0" applyFill="1" applyBorder="1" applyAlignment="1">
      <alignment horizontal="center"/>
    </xf>
    <xf numFmtId="0" fontId="5" fillId="2" borderId="1" xfId="0" applyFont="1" applyFill="1" applyBorder="1" applyAlignment="1">
      <alignment horizontal="center" vertical="center"/>
    </xf>
    <xf numFmtId="0" fontId="3" fillId="3" borderId="1" xfId="0" applyFont="1" applyFill="1" applyBorder="1" applyAlignment="1">
      <alignment horizontal="center"/>
    </xf>
    <xf numFmtId="0" fontId="5" fillId="3" borderId="1" xfId="0" applyFont="1" applyFill="1" applyBorder="1"/>
    <xf numFmtId="0" fontId="9" fillId="0" borderId="0" xfId="0" applyFont="1" applyAlignment="1">
      <alignment horizontal="center" wrapText="1"/>
    </xf>
    <xf numFmtId="10" fontId="0" fillId="0" borderId="1" xfId="0" applyNumberFormat="1" applyBorder="1"/>
    <xf numFmtId="0" fontId="7" fillId="2" borderId="1" xfId="0" applyFont="1" applyFill="1" applyBorder="1" applyAlignment="1">
      <alignment horizontal="center"/>
    </xf>
    <xf numFmtId="0" fontId="7" fillId="2" borderId="1" xfId="0" applyFont="1" applyFill="1" applyBorder="1"/>
    <xf numFmtId="0" fontId="7" fillId="2" borderId="1" xfId="0" applyFont="1" applyFill="1" applyBorder="1" applyAlignment="1">
      <alignment horizontal="center" vertical="center"/>
    </xf>
    <xf numFmtId="0" fontId="7" fillId="2" borderId="1" xfId="0" applyFont="1" applyFill="1" applyBorder="1" applyAlignment="1">
      <alignment vertical="center" wrapText="1"/>
    </xf>
    <xf numFmtId="0" fontId="7" fillId="0" borderId="0" xfId="0" applyFont="1"/>
    <xf numFmtId="0" fontId="0" fillId="0" borderId="0" xfId="0" applyAlignment="1">
      <alignment horizontal="center"/>
    </xf>
    <xf numFmtId="0" fontId="5" fillId="2" borderId="1" xfId="0" applyFont="1" applyFill="1" applyBorder="1" applyAlignment="1">
      <alignment horizontal="center"/>
    </xf>
    <xf numFmtId="0" fontId="5" fillId="2" borderId="1" xfId="0" applyFont="1" applyFill="1" applyBorder="1" applyAlignment="1">
      <alignment horizontal="center" wrapText="1"/>
    </xf>
    <xf numFmtId="0" fontId="0" fillId="3" borderId="1" xfId="0" applyFill="1" applyBorder="1" applyAlignment="1">
      <alignment horizontal="center"/>
    </xf>
    <xf numFmtId="0" fontId="5" fillId="3" borderId="1" xfId="0" applyFont="1" applyFill="1" applyBorder="1" applyAlignment="1">
      <alignment horizontal="center"/>
    </xf>
    <xf numFmtId="0" fontId="7" fillId="2" borderId="1" xfId="0" applyFont="1" applyFill="1" applyBorder="1" applyAlignment="1">
      <alignment wrapText="1"/>
    </xf>
    <xf numFmtId="0" fontId="5" fillId="2" borderId="1" xfId="0" applyFont="1" applyFill="1" applyBorder="1" applyAlignment="1">
      <alignment vertical="center" wrapText="1"/>
    </xf>
    <xf numFmtId="2" fontId="0" fillId="0" borderId="0" xfId="0" applyNumberFormat="1"/>
    <xf numFmtId="10" fontId="0" fillId="3" borderId="1" xfId="0" applyNumberFormat="1" applyFill="1" applyBorder="1"/>
    <xf numFmtId="10" fontId="5" fillId="2" borderId="1" xfId="0" applyNumberFormat="1" applyFont="1" applyFill="1" applyBorder="1" applyAlignment="1">
      <alignment horizontal="center" wrapText="1"/>
    </xf>
    <xf numFmtId="10" fontId="5" fillId="2" borderId="1" xfId="0" applyNumberFormat="1" applyFont="1" applyFill="1" applyBorder="1" applyAlignment="1">
      <alignment horizontal="center"/>
    </xf>
    <xf numFmtId="10" fontId="8" fillId="3" borderId="1" xfId="1" applyNumberFormat="1" applyFont="1" applyFill="1" applyBorder="1"/>
    <xf numFmtId="10" fontId="5" fillId="3" borderId="1" xfId="0" applyNumberFormat="1" applyFont="1" applyFill="1" applyBorder="1" applyAlignment="1">
      <alignment horizontal="center"/>
    </xf>
    <xf numFmtId="10" fontId="0" fillId="3" borderId="1" xfId="0" applyNumberFormat="1" applyFill="1" applyBorder="1" applyAlignment="1">
      <alignment horizontal="center"/>
    </xf>
    <xf numFmtId="10" fontId="0" fillId="0" borderId="1" xfId="0" applyNumberFormat="1" applyFill="1" applyBorder="1"/>
    <xf numFmtId="0" fontId="5" fillId="0" borderId="1" xfId="0" applyFont="1" applyFill="1" applyBorder="1" applyAlignment="1">
      <alignment horizontal="center"/>
    </xf>
    <xf numFmtId="0" fontId="0" fillId="0" borderId="0" xfId="0" applyFill="1"/>
    <xf numFmtId="0" fontId="5" fillId="0" borderId="1" xfId="0" applyFont="1" applyFill="1" applyBorder="1" applyAlignment="1">
      <alignment horizontal="left" wrapText="1"/>
    </xf>
    <xf numFmtId="10" fontId="5" fillId="0" borderId="1" xfId="0" applyNumberFormat="1" applyFont="1" applyFill="1" applyBorder="1" applyAlignment="1">
      <alignment horizontal="center"/>
    </xf>
    <xf numFmtId="0" fontId="7" fillId="0" borderId="1" xfId="0" applyFont="1" applyFill="1" applyBorder="1"/>
    <xf numFmtId="0" fontId="7" fillId="0" borderId="1" xfId="0" applyFont="1" applyFill="1" applyBorder="1" applyAlignment="1">
      <alignment horizontal="center"/>
    </xf>
    <xf numFmtId="0" fontId="7" fillId="0" borderId="0" xfId="0" applyFont="1" applyFill="1"/>
    <xf numFmtId="0" fontId="5" fillId="0" borderId="0" xfId="0" applyFont="1"/>
    <xf numFmtId="2" fontId="12" fillId="6" borderId="1" xfId="0" applyNumberFormat="1" applyFont="1" applyFill="1" applyBorder="1" applyAlignment="1">
      <alignment horizontal="right" vertical="center" wrapText="1"/>
    </xf>
    <xf numFmtId="0" fontId="12" fillId="6" borderId="1" xfId="0" applyFont="1" applyFill="1" applyBorder="1" applyAlignment="1">
      <alignment horizontal="right" vertical="center" wrapText="1"/>
    </xf>
    <xf numFmtId="0" fontId="13" fillId="6" borderId="1" xfId="0" applyFont="1" applyFill="1" applyBorder="1" applyAlignment="1">
      <alignment horizontal="center" vertical="center"/>
    </xf>
    <xf numFmtId="0" fontId="7" fillId="2" borderId="1" xfId="0" applyFont="1" applyFill="1" applyBorder="1" applyAlignment="1">
      <alignment vertical="center"/>
    </xf>
    <xf numFmtId="0" fontId="7" fillId="2" borderId="1" xfId="0" applyFont="1" applyFill="1" applyBorder="1" applyAlignment="1">
      <alignment horizontal="center" wrapText="1"/>
    </xf>
    <xf numFmtId="0" fontId="5" fillId="0" borderId="1" xfId="0" applyFont="1" applyFill="1" applyBorder="1"/>
    <xf numFmtId="0" fontId="7" fillId="0" borderId="1" xfId="0" applyFont="1" applyFill="1" applyBorder="1" applyAlignment="1">
      <alignment horizontal="left" wrapText="1"/>
    </xf>
    <xf numFmtId="0" fontId="5" fillId="0" borderId="1" xfId="0" applyFont="1" applyFill="1" applyBorder="1" applyAlignment="1">
      <alignment horizontal="left" vertical="center" wrapText="1"/>
    </xf>
    <xf numFmtId="0" fontId="7" fillId="0" borderId="1" xfId="0" applyFont="1" applyFill="1" applyBorder="1" applyAlignment="1">
      <alignment wrapText="1"/>
    </xf>
    <xf numFmtId="0" fontId="4" fillId="6" borderId="1" xfId="0" applyFont="1" applyFill="1" applyBorder="1" applyAlignment="1">
      <alignment horizontal="center" vertical="center" wrapText="1"/>
    </xf>
    <xf numFmtId="0" fontId="4" fillId="6"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xf>
    <xf numFmtId="10" fontId="4" fillId="4" borderId="1" xfId="0" applyNumberFormat="1" applyFont="1" applyFill="1" applyBorder="1" applyAlignment="1">
      <alignment horizontal="center" vertical="center"/>
    </xf>
    <xf numFmtId="0" fontId="1" fillId="0" borderId="1" xfId="0" applyFont="1" applyBorder="1" applyAlignment="1">
      <alignment horizontal="center"/>
    </xf>
    <xf numFmtId="0" fontId="1" fillId="0" borderId="4" xfId="0" applyFont="1" applyBorder="1" applyAlignment="1">
      <alignment horizontal="left" wrapText="1"/>
    </xf>
    <xf numFmtId="9" fontId="1" fillId="0" borderId="1" xfId="0" applyNumberFormat="1" applyFont="1" applyBorder="1" applyAlignment="1">
      <alignment horizontal="center"/>
    </xf>
    <xf numFmtId="0" fontId="0" fillId="0" borderId="1" xfId="0" applyBorder="1" applyAlignment="1">
      <alignment horizontal="center"/>
    </xf>
    <xf numFmtId="9" fontId="17" fillId="0" borderId="1" xfId="0" applyNumberFormat="1" applyFont="1" applyBorder="1"/>
    <xf numFmtId="9" fontId="0" fillId="0" borderId="1" xfId="1" applyNumberFormat="1" applyFont="1" applyBorder="1"/>
    <xf numFmtId="0" fontId="1" fillId="0" borderId="1" xfId="0" applyFont="1" applyFill="1" applyBorder="1" applyAlignment="1">
      <alignment horizontal="center"/>
    </xf>
    <xf numFmtId="0" fontId="1" fillId="0" borderId="4" xfId="0" applyFont="1" applyFill="1" applyBorder="1" applyAlignment="1">
      <alignment horizontal="left" wrapText="1"/>
    </xf>
    <xf numFmtId="9" fontId="1" fillId="0" borderId="1" xfId="0" applyNumberFormat="1" applyFont="1" applyFill="1" applyBorder="1" applyAlignment="1">
      <alignment horizontal="center"/>
    </xf>
    <xf numFmtId="9" fontId="17" fillId="0" borderId="1" xfId="0" applyNumberFormat="1" applyFont="1" applyFill="1" applyBorder="1"/>
    <xf numFmtId="9" fontId="1" fillId="0" borderId="1" xfId="1" applyNumberFormat="1" applyFont="1" applyFill="1" applyBorder="1"/>
    <xf numFmtId="0" fontId="3" fillId="0" borderId="1" xfId="0" applyFont="1" applyBorder="1" applyAlignment="1">
      <alignment horizontal="center"/>
    </xf>
    <xf numFmtId="9" fontId="3" fillId="0" borderId="1" xfId="0" applyNumberFormat="1" applyFont="1" applyBorder="1" applyAlignment="1">
      <alignment horizontal="center"/>
    </xf>
    <xf numFmtId="0" fontId="0" fillId="0" borderId="1" xfId="0" applyBorder="1"/>
    <xf numFmtId="0" fontId="1" fillId="0" borderId="4" xfId="0" applyFont="1" applyBorder="1"/>
    <xf numFmtId="0" fontId="1" fillId="0" borderId="0" xfId="0" applyFont="1"/>
    <xf numFmtId="9" fontId="0" fillId="0" borderId="0" xfId="0" applyNumberFormat="1"/>
    <xf numFmtId="0" fontId="17" fillId="0" borderId="0" xfId="0" applyFont="1"/>
    <xf numFmtId="0" fontId="17" fillId="7" borderId="7" xfId="0" applyFont="1" applyFill="1" applyBorder="1"/>
    <xf numFmtId="0" fontId="19" fillId="7" borderId="7" xfId="0" applyFont="1" applyFill="1" applyBorder="1" applyAlignment="1">
      <alignment horizontal="center" wrapText="1"/>
    </xf>
    <xf numFmtId="0" fontId="19" fillId="7" borderId="7" xfId="0" applyFont="1" applyFill="1" applyBorder="1" applyAlignment="1">
      <alignment horizontal="center"/>
    </xf>
    <xf numFmtId="9" fontId="17" fillId="7" borderId="7" xfId="0" applyNumberFormat="1" applyFont="1" applyFill="1" applyBorder="1"/>
    <xf numFmtId="0" fontId="3" fillId="8" borderId="2" xfId="0" applyFont="1" applyFill="1" applyBorder="1" applyAlignment="1">
      <alignment horizontal="center"/>
    </xf>
    <xf numFmtId="0" fontId="3" fillId="8" borderId="8" xfId="0" applyFont="1" applyFill="1" applyBorder="1" applyAlignment="1">
      <alignment horizontal="left" wrapText="1"/>
    </xf>
    <xf numFmtId="9" fontId="3" fillId="8" borderId="2" xfId="0" applyNumberFormat="1" applyFont="1" applyFill="1" applyBorder="1" applyAlignment="1">
      <alignment horizontal="center"/>
    </xf>
    <xf numFmtId="0" fontId="18" fillId="8" borderId="2" xfId="0" applyFont="1" applyFill="1" applyBorder="1"/>
    <xf numFmtId="9" fontId="3" fillId="8" borderId="2" xfId="1" applyNumberFormat="1" applyFont="1" applyFill="1" applyBorder="1"/>
    <xf numFmtId="0" fontId="3" fillId="8" borderId="1" xfId="0" applyFont="1" applyFill="1" applyBorder="1" applyAlignment="1">
      <alignment horizontal="center"/>
    </xf>
    <xf numFmtId="0" fontId="3" fillId="8" borderId="4" xfId="0" applyFont="1" applyFill="1" applyBorder="1" applyAlignment="1">
      <alignment horizontal="left" wrapText="1"/>
    </xf>
    <xf numFmtId="9" fontId="3" fillId="8" borderId="1" xfId="0" applyNumberFormat="1" applyFont="1" applyFill="1" applyBorder="1" applyAlignment="1">
      <alignment horizontal="center"/>
    </xf>
    <xf numFmtId="0" fontId="0" fillId="8" borderId="1" xfId="0" applyFill="1" applyBorder="1" applyAlignment="1">
      <alignment horizontal="center"/>
    </xf>
    <xf numFmtId="0" fontId="17" fillId="8" borderId="1" xfId="0" applyFont="1" applyFill="1" applyBorder="1"/>
    <xf numFmtId="9" fontId="3" fillId="8" borderId="1" xfId="1" applyNumberFormat="1" applyFont="1" applyFill="1" applyBorder="1"/>
    <xf numFmtId="9" fontId="17" fillId="8" borderId="1" xfId="0" applyNumberFormat="1" applyFont="1" applyFill="1" applyBorder="1"/>
    <xf numFmtId="0" fontId="18" fillId="8" borderId="1" xfId="0" applyFont="1" applyFill="1" applyBorder="1"/>
    <xf numFmtId="0" fontId="0" fillId="2" borderId="1" xfId="0" applyFill="1" applyBorder="1" applyAlignment="1">
      <alignment vertical="center" wrapText="1"/>
    </xf>
    <xf numFmtId="10" fontId="3" fillId="4" borderId="7" xfId="0" applyNumberFormat="1" applyFont="1" applyFill="1" applyBorder="1"/>
    <xf numFmtId="0" fontId="12" fillId="6" borderId="1" xfId="0" applyFont="1" applyFill="1" applyBorder="1" applyAlignment="1">
      <alignment horizontal="left" vertical="center" wrapText="1"/>
    </xf>
    <xf numFmtId="0" fontId="1" fillId="0" borderId="1" xfId="0" applyFont="1" applyFill="1" applyBorder="1" applyAlignment="1">
      <alignment horizontal="left" wrapText="1"/>
    </xf>
    <xf numFmtId="0" fontId="1" fillId="0" borderId="1" xfId="0" applyFont="1" applyFill="1" applyBorder="1"/>
    <xf numFmtId="0" fontId="1" fillId="0" borderId="1" xfId="0" applyFont="1" applyFill="1" applyBorder="1" applyAlignment="1">
      <alignment wrapText="1"/>
    </xf>
    <xf numFmtId="0" fontId="20" fillId="0" borderId="0" xfId="0" applyFont="1"/>
    <xf numFmtId="0" fontId="21" fillId="0" borderId="1" xfId="0" applyFont="1" applyBorder="1"/>
    <xf numFmtId="0" fontId="1" fillId="0" borderId="1" xfId="0" applyFont="1" applyFill="1" applyBorder="1" applyAlignment="1">
      <alignment horizontal="left" vertical="center" wrapText="1"/>
    </xf>
    <xf numFmtId="0" fontId="1" fillId="2" borderId="1" xfId="0" applyFont="1" applyFill="1" applyBorder="1" applyAlignment="1">
      <alignment vertical="center" wrapText="1"/>
    </xf>
    <xf numFmtId="0" fontId="1" fillId="2" borderId="1" xfId="0" applyFont="1" applyFill="1" applyBorder="1" applyAlignment="1">
      <alignment horizontal="center"/>
    </xf>
    <xf numFmtId="0" fontId="1" fillId="2" borderId="1" xfId="0" applyFont="1" applyFill="1" applyBorder="1" applyAlignment="1">
      <alignment horizontal="center" wrapText="1"/>
    </xf>
    <xf numFmtId="10" fontId="5" fillId="0" borderId="1" xfId="0" applyNumberFormat="1" applyFont="1" applyFill="1" applyBorder="1" applyAlignment="1">
      <alignment horizontal="right"/>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left" vertical="center" wrapText="1"/>
    </xf>
    <xf numFmtId="0" fontId="5"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horizontal="left" vertical="center" wrapText="1"/>
    </xf>
    <xf numFmtId="0" fontId="5" fillId="2" borderId="1" xfId="0" applyFont="1" applyFill="1" applyBorder="1" applyAlignment="1">
      <alignment horizontal="center" vertical="center"/>
    </xf>
    <xf numFmtId="0" fontId="0" fillId="2" borderId="1" xfId="0" applyFill="1" applyBorder="1" applyAlignment="1">
      <alignment vertical="center" wrapText="1"/>
    </xf>
    <xf numFmtId="0" fontId="0" fillId="2" borderId="1" xfId="0"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7" fillId="2" borderId="1" xfId="0" applyFont="1" applyFill="1" applyBorder="1" applyAlignment="1">
      <alignment horizontal="center" vertical="center"/>
    </xf>
    <xf numFmtId="0" fontId="0" fillId="0" borderId="1" xfId="0" applyFill="1" applyBorder="1" applyAlignment="1">
      <alignment horizontal="left" vertical="center"/>
    </xf>
    <xf numFmtId="0" fontId="0" fillId="2" borderId="1" xfId="0" applyFill="1" applyBorder="1" applyAlignment="1">
      <alignment horizontal="center"/>
    </xf>
    <xf numFmtId="0" fontId="0" fillId="2" borderId="1" xfId="0" applyFill="1" applyBorder="1" applyAlignment="1">
      <alignment horizontal="center" wrapText="1"/>
    </xf>
    <xf numFmtId="0" fontId="0" fillId="2" borderId="1" xfId="0" applyFill="1" applyBorder="1" applyAlignment="1">
      <alignment horizontal="left" vertical="center"/>
    </xf>
    <xf numFmtId="0" fontId="7" fillId="0" borderId="1" xfId="0" applyFont="1" applyFill="1" applyBorder="1" applyAlignment="1">
      <alignment horizontal="left" vertical="center" wrapText="1"/>
    </xf>
    <xf numFmtId="0" fontId="10" fillId="5" borderId="4"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6" xfId="0" applyFont="1" applyFill="1" applyBorder="1" applyAlignment="1">
      <alignment horizontal="center" vertical="center" wrapText="1"/>
    </xf>
    <xf numFmtId="2" fontId="13" fillId="6" borderId="1" xfId="0" applyNumberFormat="1" applyFont="1" applyFill="1" applyBorder="1" applyAlignment="1">
      <alignment horizontal="center" vertical="center" wrapText="1"/>
    </xf>
    <xf numFmtId="0" fontId="13" fillId="6" borderId="3"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3" fillId="6" borderId="3" xfId="0" applyFont="1" applyFill="1" applyBorder="1" applyAlignment="1">
      <alignment horizontal="left" vertical="center"/>
    </xf>
    <xf numFmtId="0" fontId="13" fillId="6" borderId="2" xfId="0" applyFont="1" applyFill="1" applyBorder="1" applyAlignment="1">
      <alignment horizontal="left" vertical="center"/>
    </xf>
    <xf numFmtId="0" fontId="11" fillId="6" borderId="4" xfId="0" applyFont="1" applyFill="1" applyBorder="1" applyAlignment="1">
      <alignment horizontal="center" vertical="center"/>
    </xf>
    <xf numFmtId="0" fontId="11" fillId="6" borderId="6" xfId="0" applyFont="1" applyFill="1" applyBorder="1" applyAlignment="1">
      <alignment horizontal="center" vertical="center"/>
    </xf>
    <xf numFmtId="0" fontId="16" fillId="7" borderId="1" xfId="0" applyFont="1" applyFill="1" applyBorder="1" applyAlignment="1">
      <alignment horizontal="center" wrapText="1"/>
    </xf>
    <xf numFmtId="0" fontId="16" fillId="7" borderId="7" xfId="0" applyFont="1" applyFill="1" applyBorder="1" applyAlignment="1">
      <alignment horizontal="center" wrapText="1"/>
    </xf>
    <xf numFmtId="0" fontId="1" fillId="2" borderId="1" xfId="0" applyFont="1" applyFill="1" applyBorder="1" applyAlignment="1">
      <alignment horizontal="left" vertical="center" wrapText="1"/>
    </xf>
    <xf numFmtId="0" fontId="1" fillId="2" borderId="1" xfId="0" applyFont="1" applyFill="1" applyBorder="1" applyAlignment="1">
      <alignmen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1" fillId="2" borderId="3" xfId="0" applyFont="1" applyFill="1" applyBorder="1" applyAlignment="1">
      <alignment horizontal="left" vertical="center" wrapText="1"/>
    </xf>
    <xf numFmtId="0" fontId="0" fillId="2" borderId="9" xfId="0" applyFill="1" applyBorder="1" applyAlignment="1">
      <alignment horizontal="left" vertical="center" wrapText="1"/>
    </xf>
    <xf numFmtId="0" fontId="0" fillId="2" borderId="2" xfId="0" applyFill="1" applyBorder="1" applyAlignment="1">
      <alignment horizontal="left" vertical="center" wrapText="1"/>
    </xf>
    <xf numFmtId="0" fontId="1" fillId="2" borderId="1" xfId="0" applyFont="1" applyFill="1" applyBorder="1" applyAlignment="1">
      <alignment horizontal="left" vertical="center"/>
    </xf>
    <xf numFmtId="0" fontId="21" fillId="0" borderId="3" xfId="0" applyFont="1" applyBorder="1" applyAlignment="1">
      <alignment horizontal="left" vertical="center"/>
    </xf>
    <xf numFmtId="0" fontId="21" fillId="0" borderId="2" xfId="0" applyFont="1" applyBorder="1" applyAlignment="1">
      <alignment horizontal="left" vertical="center"/>
    </xf>
    <xf numFmtId="0" fontId="21" fillId="0" borderId="3" xfId="0" applyFont="1" applyBorder="1" applyAlignment="1">
      <alignment horizontal="left" vertical="center" wrapText="1"/>
    </xf>
    <xf numFmtId="0" fontId="21" fillId="0" borderId="2" xfId="0" applyFont="1" applyBorder="1" applyAlignment="1">
      <alignment horizontal="left" vertical="center" wrapText="1"/>
    </xf>
    <xf numFmtId="0" fontId="21" fillId="0" borderId="3" xfId="0" applyFont="1" applyBorder="1" applyAlignment="1">
      <alignment horizontal="left" wrapText="1"/>
    </xf>
    <xf numFmtId="0" fontId="21" fillId="0" borderId="2" xfId="0" applyFont="1" applyBorder="1" applyAlignment="1">
      <alignment horizontal="left"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7"/>
    </mc:Choice>
    <mc:Fallback>
      <c:style val="37"/>
    </mc:Fallback>
  </mc:AlternateContent>
  <c:chart>
    <c:autoTitleDeleted val="1"/>
    <c:plotArea>
      <c:layout>
        <c:manualLayout>
          <c:layoutTarget val="inner"/>
          <c:xMode val="edge"/>
          <c:yMode val="edge"/>
          <c:x val="4.9262879751771592E-2"/>
          <c:y val="0.1846967872331467"/>
          <c:w val="0.87309076791228291"/>
          <c:h val="0.37307170828245423"/>
        </c:manualLayout>
      </c:layout>
      <c:barChart>
        <c:barDir val="col"/>
        <c:grouping val="clustered"/>
        <c:varyColors val="0"/>
        <c:ser>
          <c:idx val="0"/>
          <c:order val="0"/>
          <c:tx>
            <c:v>Porcentaje de Cumplimiento</c:v>
          </c:tx>
          <c:invertIfNegative val="0"/>
          <c:dLbls>
            <c:dLbl>
              <c:idx val="2"/>
              <c:layout>
                <c:manualLayout>
                  <c:x val="3.0037548117727813E-3"/>
                  <c:y val="7.8486167838645884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681-48C9-8372-041EB1E55A6C}"/>
                </c:ext>
              </c:extLst>
            </c:dLbl>
            <c:dLbl>
              <c:idx val="4"/>
              <c:layout>
                <c:manualLayout>
                  <c:x val="7.5093870294320065E-3"/>
                  <c:y val="-1.9251336898395723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681-48C9-8372-041EB1E55A6C}"/>
                </c:ext>
              </c:extLst>
            </c:dLbl>
            <c:dLbl>
              <c:idx val="5"/>
              <c:layout>
                <c:manualLayout>
                  <c:x val="7.5093870294319501E-3"/>
                  <c:y val="-2.1390374331550797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681-48C9-8372-041EB1E55A6C}"/>
                </c:ext>
              </c:extLst>
            </c:dLbl>
            <c:dLbl>
              <c:idx val="7"/>
              <c:layout>
                <c:manualLayout>
                  <c:x val="0"/>
                  <c:y val="-1.06951871657754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681-48C9-8372-041EB1E55A6C}"/>
                </c:ext>
              </c:extLst>
            </c:dLbl>
            <c:dLbl>
              <c:idx val="8"/>
              <c:layout>
                <c:manualLayout>
                  <c:x val="1.3516896652977509E-2"/>
                  <c:y val="-8.5561497326203263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A681-48C9-8372-041EB1E55A6C}"/>
                </c:ext>
              </c:extLst>
            </c:dLbl>
            <c:dLbl>
              <c:idx val="10"/>
              <c:layout>
                <c:manualLayout>
                  <c:x val="2.2528161088295844E-2"/>
                  <c:y val="6.4335508863531121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681-48C9-8372-041EB1E55A6C}"/>
                </c:ext>
              </c:extLst>
            </c:dLbl>
            <c:spPr>
              <a:noFill/>
              <a:ln>
                <a:noFill/>
              </a:ln>
              <a:effectLst/>
            </c:spPr>
            <c:txPr>
              <a:bodyPr/>
              <a:lstStyle/>
              <a:p>
                <a:pPr>
                  <a:defRPr sz="1100" b="1"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Resultados!$B$4:$C$14</c:f>
              <c:multiLvlStrCache>
                <c:ptCount val="11"/>
                <c:lvl>
                  <c:pt idx="0">
                    <c:v>Planeación de la Seg.  en la Cadena de Sum.</c:v>
                  </c:pt>
                  <c:pt idx="1">
                    <c:v>Seg. Física</c:v>
                  </c:pt>
                  <c:pt idx="2">
                    <c:v>Controles de Acceso Físico</c:v>
                  </c:pt>
                  <c:pt idx="3">
                    <c:v>Socios Comerciales</c:v>
                  </c:pt>
                  <c:pt idx="4">
                    <c:v>Seguridad de Procesos</c:v>
                  </c:pt>
                  <c:pt idx="5">
                    <c:v>Gestión Aduanera</c:v>
                  </c:pt>
                  <c:pt idx="6">
                    <c:v>Seg.de los Vehículos de Carga</c:v>
                  </c:pt>
                  <c:pt idx="7">
                    <c:v>Seg. Personal</c:v>
                  </c:pt>
                  <c:pt idx="8">
                    <c:v>Seg. de la Inf. y Doc.</c:v>
                  </c:pt>
                  <c:pt idx="9">
                    <c:v>Capacitación en Seguridad y Concientización</c:v>
                  </c:pt>
                  <c:pt idx="10">
                    <c:v>Manejo de Inv.</c:v>
                  </c:pt>
                </c:lvl>
                <c:lvl>
                  <c:pt idx="0">
                    <c:v>1</c:v>
                  </c:pt>
                  <c:pt idx="1">
                    <c:v>2</c:v>
                  </c:pt>
                  <c:pt idx="2">
                    <c:v>3</c:v>
                  </c:pt>
                  <c:pt idx="3">
                    <c:v>4</c:v>
                  </c:pt>
                  <c:pt idx="4">
                    <c:v>5</c:v>
                  </c:pt>
                  <c:pt idx="5">
                    <c:v>6</c:v>
                  </c:pt>
                  <c:pt idx="6">
                    <c:v>7</c:v>
                  </c:pt>
                  <c:pt idx="7">
                    <c:v>8</c:v>
                  </c:pt>
                  <c:pt idx="8">
                    <c:v>9</c:v>
                  </c:pt>
                  <c:pt idx="9">
                    <c:v>10</c:v>
                  </c:pt>
                  <c:pt idx="10">
                    <c:v>11</c:v>
                  </c:pt>
                </c:lvl>
              </c:multiLvlStrCache>
            </c:multiLvlStrRef>
          </c:cat>
          <c:val>
            <c:numRef>
              <c:f>Resultados!$D$4:$D$14</c:f>
              <c:numCache>
                <c:formatCode>0.00%</c:formatCode>
                <c:ptCount val="11"/>
                <c:pt idx="0">
                  <c:v>0.99999999999999867</c:v>
                </c:pt>
                <c:pt idx="1">
                  <c:v>0.78571428571428537</c:v>
                </c:pt>
                <c:pt idx="2">
                  <c:v>0.99999999999999944</c:v>
                </c:pt>
                <c:pt idx="3">
                  <c:v>0.999999999999994</c:v>
                </c:pt>
                <c:pt idx="4">
                  <c:v>0.66666666666666585</c:v>
                </c:pt>
                <c:pt idx="5">
                  <c:v>0.999999999999994</c:v>
                </c:pt>
                <c:pt idx="6">
                  <c:v>1</c:v>
                </c:pt>
                <c:pt idx="7">
                  <c:v>0.999999999999994</c:v>
                </c:pt>
                <c:pt idx="8">
                  <c:v>1</c:v>
                </c:pt>
                <c:pt idx="9">
                  <c:v>1</c:v>
                </c:pt>
                <c:pt idx="10">
                  <c:v>1</c:v>
                </c:pt>
              </c:numCache>
            </c:numRef>
          </c:val>
          <c:extLst>
            <c:ext xmlns:c16="http://schemas.microsoft.com/office/drawing/2014/chart" uri="{C3380CC4-5D6E-409C-BE32-E72D297353CC}">
              <c16:uniqueId val="{00000006-A681-48C9-8372-041EB1E55A6C}"/>
            </c:ext>
          </c:extLst>
        </c:ser>
        <c:dLbls>
          <c:showLegendKey val="0"/>
          <c:showVal val="1"/>
          <c:showCatName val="0"/>
          <c:showSerName val="0"/>
          <c:showPercent val="0"/>
          <c:showBubbleSize val="0"/>
        </c:dLbls>
        <c:gapWidth val="150"/>
        <c:axId val="116590848"/>
        <c:axId val="116600832"/>
      </c:barChart>
      <c:catAx>
        <c:axId val="116590848"/>
        <c:scaling>
          <c:orientation val="minMax"/>
        </c:scaling>
        <c:delete val="0"/>
        <c:axPos val="b"/>
        <c:numFmt formatCode="General" sourceLinked="1"/>
        <c:majorTickMark val="out"/>
        <c:minorTickMark val="none"/>
        <c:tickLblPos val="nextTo"/>
        <c:txPr>
          <a:bodyPr rot="-5400000" vert="horz"/>
          <a:lstStyle/>
          <a:p>
            <a:pPr>
              <a:defRPr sz="1000" b="0" i="0" u="none" strike="noStrike" baseline="0">
                <a:solidFill>
                  <a:srgbClr val="000000"/>
                </a:solidFill>
                <a:latin typeface="Calibri"/>
                <a:ea typeface="Calibri"/>
                <a:cs typeface="Calibri"/>
              </a:defRPr>
            </a:pPr>
            <a:endParaRPr lang="en-US"/>
          </a:p>
        </c:txPr>
        <c:crossAx val="116600832"/>
        <c:crosses val="autoZero"/>
        <c:auto val="1"/>
        <c:lblAlgn val="ctr"/>
        <c:lblOffset val="100"/>
        <c:noMultiLvlLbl val="0"/>
      </c:catAx>
      <c:valAx>
        <c:axId val="116600832"/>
        <c:scaling>
          <c:orientation val="minMax"/>
        </c:scaling>
        <c:delete val="1"/>
        <c:axPos val="r"/>
        <c:majorGridlines/>
        <c:numFmt formatCode="0.00%" sourceLinked="1"/>
        <c:majorTickMark val="out"/>
        <c:minorTickMark val="none"/>
        <c:tickLblPos val="none"/>
        <c:crossAx val="116590848"/>
        <c:crosses val="max"/>
        <c:crossBetween val="between"/>
      </c:valAx>
    </c:plotArea>
    <c:legend>
      <c:legendPos val="r"/>
      <c:layout>
        <c:manualLayout>
          <c:xMode val="edge"/>
          <c:yMode val="edge"/>
          <c:x val="0.85407764505627271"/>
          <c:y val="6.980203184381141E-2"/>
          <c:w val="0.14592235494372729"/>
          <c:h val="7.3230167995562076E-2"/>
        </c:manualLayout>
      </c:layout>
      <c:overlay val="0"/>
      <c:txPr>
        <a:bodyPr/>
        <a:lstStyle/>
        <a:p>
          <a:pPr>
            <a:defRPr sz="1100" b="0" i="0" u="none" strike="noStrike" baseline="0">
              <a:solidFill>
                <a:srgbClr val="000000"/>
              </a:solidFill>
              <a:latin typeface="Calibri"/>
              <a:ea typeface="Calibri"/>
              <a:cs typeface="Calibri"/>
            </a:defRPr>
          </a:pPr>
          <a:endParaRPr lang="en-US"/>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44208</xdr:colOff>
      <xdr:row>0</xdr:row>
      <xdr:rowOff>154781</xdr:rowOff>
    </xdr:from>
    <xdr:to>
      <xdr:col>1</xdr:col>
      <xdr:colOff>831057</xdr:colOff>
      <xdr:row>3</xdr:row>
      <xdr:rowOff>50006</xdr:rowOff>
    </xdr:to>
    <xdr:pic>
      <xdr:nvPicPr>
        <xdr:cNvPr id="1957" name="Picture 2" descr="Logo Woodcrafters">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4208" y="154781"/>
          <a:ext cx="1394068" cy="63341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63500</xdr:colOff>
      <xdr:row>17</xdr:row>
      <xdr:rowOff>74083</xdr:rowOff>
    </xdr:from>
    <xdr:to>
      <xdr:col>7</xdr:col>
      <xdr:colOff>518585</xdr:colOff>
      <xdr:row>54</xdr:row>
      <xdr:rowOff>105833</xdr:rowOff>
    </xdr:to>
    <xdr:graphicFrame macro="">
      <xdr:nvGraphicFramePr>
        <xdr:cNvPr id="2" name="Chart 3">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71439</xdr:colOff>
      <xdr:row>0</xdr:row>
      <xdr:rowOff>190499</xdr:rowOff>
    </xdr:from>
    <xdr:to>
      <xdr:col>0</xdr:col>
      <xdr:colOff>1012031</xdr:colOff>
      <xdr:row>2</xdr:row>
      <xdr:rowOff>178593</xdr:rowOff>
    </xdr:to>
    <xdr:pic>
      <xdr:nvPicPr>
        <xdr:cNvPr id="2" name="Picture 2" descr="Logo Woodcrafters">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1439" y="190499"/>
          <a:ext cx="940592" cy="5238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J119"/>
  <sheetViews>
    <sheetView showGridLines="0" topLeftCell="E1" zoomScale="80" zoomScaleNormal="80" workbookViewId="0">
      <pane ySplit="4" topLeftCell="A92" activePane="bottomLeft" state="frozen"/>
      <selection pane="bottomLeft" activeCell="J107" sqref="J107"/>
    </sheetView>
  </sheetViews>
  <sheetFormatPr defaultRowHeight="12.75" x14ac:dyDescent="0.2"/>
  <cols>
    <col min="2" max="2" width="13" bestFit="1" customWidth="1"/>
    <col min="3" max="3" width="19.140625" customWidth="1"/>
    <col min="4" max="4" width="55.85546875" customWidth="1"/>
    <col min="5" max="5" width="86.7109375" customWidth="1"/>
    <col min="6" max="7" width="4.7109375" style="18" customWidth="1"/>
    <col min="8" max="8" width="14.5703125" style="18" customWidth="1"/>
    <col min="9" max="9" width="17.42578125" style="25" customWidth="1"/>
    <col min="10" max="10" width="54" style="25" customWidth="1"/>
  </cols>
  <sheetData>
    <row r="1" spans="2:10" ht="15.75" x14ac:dyDescent="0.25">
      <c r="B1" s="11"/>
      <c r="F1"/>
      <c r="G1"/>
      <c r="H1"/>
      <c r="I1" s="41" t="s">
        <v>137</v>
      </c>
      <c r="J1" s="42"/>
    </row>
    <row r="2" spans="2:10" ht="26.25" x14ac:dyDescent="0.2">
      <c r="C2" s="123" t="s">
        <v>166</v>
      </c>
      <c r="D2" s="124"/>
      <c r="E2" s="125"/>
      <c r="F2" s="130"/>
      <c r="G2" s="131"/>
      <c r="H2" s="132"/>
      <c r="I2" s="41" t="s">
        <v>49</v>
      </c>
      <c r="J2" s="42"/>
    </row>
    <row r="3" spans="2:10" ht="15.75" x14ac:dyDescent="0.2">
      <c r="C3" s="127" t="s">
        <v>51</v>
      </c>
      <c r="D3" s="133" t="s">
        <v>167</v>
      </c>
      <c r="E3" s="133" t="s">
        <v>168</v>
      </c>
      <c r="F3" s="135" t="s">
        <v>169</v>
      </c>
      <c r="G3" s="136"/>
      <c r="H3" s="126" t="s">
        <v>139</v>
      </c>
      <c r="I3" s="126" t="s">
        <v>50</v>
      </c>
      <c r="J3" s="129" t="s">
        <v>170</v>
      </c>
    </row>
    <row r="4" spans="2:10" ht="15.75" x14ac:dyDescent="0.2">
      <c r="C4" s="128"/>
      <c r="D4" s="134"/>
      <c r="E4" s="134"/>
      <c r="F4" s="43" t="s">
        <v>171</v>
      </c>
      <c r="G4" s="43" t="s">
        <v>172</v>
      </c>
      <c r="H4" s="126"/>
      <c r="I4" s="126"/>
      <c r="J4" s="129"/>
    </row>
    <row r="5" spans="2:10" x14ac:dyDescent="0.2">
      <c r="B5" s="5"/>
      <c r="C5" s="9"/>
      <c r="D5" s="3" t="s">
        <v>149</v>
      </c>
      <c r="E5" s="10"/>
      <c r="F5" s="21"/>
      <c r="G5" s="21"/>
      <c r="H5" s="21"/>
      <c r="I5" s="29"/>
      <c r="J5" s="29"/>
    </row>
    <row r="6" spans="2:10" ht="25.5" x14ac:dyDescent="0.2">
      <c r="B6" s="106" t="s">
        <v>48</v>
      </c>
      <c r="C6" s="107">
        <v>2.1</v>
      </c>
      <c r="D6" s="108" t="s">
        <v>2</v>
      </c>
      <c r="E6" s="35" t="s">
        <v>57</v>
      </c>
      <c r="F6" s="101" t="s">
        <v>338</v>
      </c>
      <c r="G6" s="19"/>
      <c r="H6" s="28">
        <v>3.5714285714285698E-2</v>
      </c>
      <c r="I6" s="12">
        <f t="shared" ref="I6:I19" si="0">IF(F6="x",H6,"0")</f>
        <v>3.5714285714285698E-2</v>
      </c>
      <c r="J6" s="12"/>
    </row>
    <row r="7" spans="2:10" ht="25.5" x14ac:dyDescent="0.2">
      <c r="B7" s="106"/>
      <c r="C7" s="107"/>
      <c r="D7" s="108"/>
      <c r="E7" s="35" t="s">
        <v>155</v>
      </c>
      <c r="F7" s="19"/>
      <c r="G7" s="101" t="s">
        <v>338</v>
      </c>
      <c r="H7" s="28">
        <v>3.5714285714285698E-2</v>
      </c>
      <c r="I7" s="12" t="str">
        <f t="shared" si="0"/>
        <v>0</v>
      </c>
      <c r="J7" s="12"/>
    </row>
    <row r="8" spans="2:10" x14ac:dyDescent="0.2">
      <c r="B8" s="106"/>
      <c r="C8" s="107"/>
      <c r="D8" s="108"/>
      <c r="E8" s="46" t="s">
        <v>62</v>
      </c>
      <c r="F8" s="101" t="s">
        <v>338</v>
      </c>
      <c r="G8" s="19"/>
      <c r="H8" s="28">
        <v>3.5714285714285698E-2</v>
      </c>
      <c r="I8" s="12">
        <f t="shared" si="0"/>
        <v>3.5714285714285698E-2</v>
      </c>
      <c r="J8" s="12"/>
    </row>
    <row r="9" spans="2:10" ht="25.5" x14ac:dyDescent="0.2">
      <c r="B9" s="106" t="s">
        <v>48</v>
      </c>
      <c r="C9" s="107">
        <v>2.2000000000000002</v>
      </c>
      <c r="D9" s="111" t="s">
        <v>3</v>
      </c>
      <c r="E9" s="35" t="s">
        <v>63</v>
      </c>
      <c r="F9" s="101" t="s">
        <v>338</v>
      </c>
      <c r="G9" s="19"/>
      <c r="H9" s="28">
        <v>3.5714285714285698E-2</v>
      </c>
      <c r="I9" s="12">
        <f t="shared" si="0"/>
        <v>3.5714285714285698E-2</v>
      </c>
      <c r="J9" s="12"/>
    </row>
    <row r="10" spans="2:10" x14ac:dyDescent="0.2">
      <c r="B10" s="106"/>
      <c r="C10" s="107"/>
      <c r="D10" s="111"/>
      <c r="E10" s="46" t="s">
        <v>64</v>
      </c>
      <c r="F10" s="101" t="s">
        <v>338</v>
      </c>
      <c r="G10" s="19"/>
      <c r="H10" s="28">
        <v>3.5714285714285698E-2</v>
      </c>
      <c r="I10" s="12">
        <f t="shared" si="0"/>
        <v>3.5714285714285698E-2</v>
      </c>
      <c r="J10" s="12"/>
    </row>
    <row r="11" spans="2:10" x14ac:dyDescent="0.2">
      <c r="B11" s="106" t="s">
        <v>48</v>
      </c>
      <c r="C11" s="107">
        <v>2.2999999999999998</v>
      </c>
      <c r="D11" s="111" t="s">
        <v>4</v>
      </c>
      <c r="E11" s="46" t="s">
        <v>65</v>
      </c>
      <c r="F11" s="101"/>
      <c r="G11" s="101" t="s">
        <v>338</v>
      </c>
      <c r="H11" s="28">
        <v>3.5714285714285698E-2</v>
      </c>
      <c r="I11" s="12" t="str">
        <f t="shared" si="0"/>
        <v>0</v>
      </c>
      <c r="J11" s="12"/>
    </row>
    <row r="12" spans="2:10" x14ac:dyDescent="0.2">
      <c r="B12" s="106"/>
      <c r="C12" s="107"/>
      <c r="D12" s="111"/>
      <c r="E12" s="46" t="s">
        <v>66</v>
      </c>
      <c r="F12" s="101"/>
      <c r="G12" s="101" t="s">
        <v>338</v>
      </c>
      <c r="H12" s="28">
        <v>3.5714285714285698E-2</v>
      </c>
      <c r="I12" s="12" t="str">
        <f t="shared" si="0"/>
        <v>0</v>
      </c>
      <c r="J12" s="12"/>
    </row>
    <row r="13" spans="2:10" x14ac:dyDescent="0.2">
      <c r="B13" s="106"/>
      <c r="C13" s="107"/>
      <c r="D13" s="111"/>
      <c r="E13" s="35" t="s">
        <v>67</v>
      </c>
      <c r="F13" s="101" t="s">
        <v>338</v>
      </c>
      <c r="G13" s="19"/>
      <c r="H13" s="28">
        <v>3.5714285714285698E-2</v>
      </c>
      <c r="I13" s="12">
        <f t="shared" si="0"/>
        <v>3.5714285714285698E-2</v>
      </c>
      <c r="J13" s="12"/>
    </row>
    <row r="14" spans="2:10" x14ac:dyDescent="0.2">
      <c r="B14" s="106" t="s">
        <v>48</v>
      </c>
      <c r="C14" s="107">
        <v>2.4</v>
      </c>
      <c r="D14" s="111" t="s">
        <v>5</v>
      </c>
      <c r="E14" s="46" t="s">
        <v>68</v>
      </c>
      <c r="F14" s="101"/>
      <c r="G14" s="101" t="s">
        <v>338</v>
      </c>
      <c r="H14" s="28">
        <v>3.5714285714285698E-2</v>
      </c>
      <c r="I14" s="12" t="str">
        <f t="shared" si="0"/>
        <v>0</v>
      </c>
      <c r="J14" s="12"/>
    </row>
    <row r="15" spans="2:10" x14ac:dyDescent="0.2">
      <c r="B15" s="106"/>
      <c r="C15" s="107"/>
      <c r="D15" s="111"/>
      <c r="E15" s="46" t="s">
        <v>69</v>
      </c>
      <c r="F15" s="101"/>
      <c r="G15" s="101" t="s">
        <v>338</v>
      </c>
      <c r="H15" s="28">
        <v>3.5714285714285698E-2</v>
      </c>
      <c r="I15" s="12" t="str">
        <f t="shared" si="0"/>
        <v>0</v>
      </c>
      <c r="J15" s="12"/>
    </row>
    <row r="16" spans="2:10" ht="25.5" x14ac:dyDescent="0.2">
      <c r="B16" s="106"/>
      <c r="C16" s="107"/>
      <c r="D16" s="111"/>
      <c r="E16" s="35" t="s">
        <v>70</v>
      </c>
      <c r="F16" s="101" t="s">
        <v>338</v>
      </c>
      <c r="G16" s="19"/>
      <c r="H16" s="28">
        <v>3.5714285714285698E-2</v>
      </c>
      <c r="I16" s="12">
        <f t="shared" si="0"/>
        <v>3.5714285714285698E-2</v>
      </c>
      <c r="J16" s="12"/>
    </row>
    <row r="17" spans="2:10" ht="51" x14ac:dyDescent="0.2">
      <c r="B17" s="106" t="s">
        <v>48</v>
      </c>
      <c r="C17" s="107">
        <v>2.6</v>
      </c>
      <c r="D17" s="108" t="s">
        <v>6</v>
      </c>
      <c r="E17" s="35" t="s">
        <v>74</v>
      </c>
      <c r="F17" s="101" t="s">
        <v>338</v>
      </c>
      <c r="G17" s="19"/>
      <c r="H17" s="28">
        <v>3.5714285714285698E-2</v>
      </c>
      <c r="I17" s="12">
        <f t="shared" si="0"/>
        <v>3.5714285714285698E-2</v>
      </c>
      <c r="J17" s="12"/>
    </row>
    <row r="18" spans="2:10" x14ac:dyDescent="0.2">
      <c r="B18" s="106"/>
      <c r="C18" s="107"/>
      <c r="D18" s="108"/>
      <c r="E18" s="46" t="s">
        <v>75</v>
      </c>
      <c r="F18" s="101" t="s">
        <v>338</v>
      </c>
      <c r="G18" s="19"/>
      <c r="H18" s="28">
        <v>3.5714285714285698E-2</v>
      </c>
      <c r="I18" s="12">
        <f t="shared" si="0"/>
        <v>3.5714285714285698E-2</v>
      </c>
      <c r="J18" s="12"/>
    </row>
    <row r="19" spans="2:10" x14ac:dyDescent="0.2">
      <c r="B19" s="106"/>
      <c r="C19" s="107"/>
      <c r="D19" s="108"/>
      <c r="E19" s="46" t="s">
        <v>156</v>
      </c>
      <c r="F19" s="19"/>
      <c r="G19" s="101" t="s">
        <v>338</v>
      </c>
      <c r="H19" s="28">
        <v>3.5714285714285698E-2</v>
      </c>
      <c r="I19" s="12" t="str">
        <f t="shared" si="0"/>
        <v>0</v>
      </c>
      <c r="J19" s="12"/>
    </row>
    <row r="20" spans="2:10" x14ac:dyDescent="0.2">
      <c r="B20" s="5"/>
      <c r="C20" s="9"/>
      <c r="D20" s="3" t="s">
        <v>150</v>
      </c>
      <c r="E20" s="10"/>
      <c r="F20" s="21"/>
      <c r="G20" s="21"/>
      <c r="H20" s="21"/>
      <c r="I20" s="26"/>
      <c r="J20" s="26"/>
    </row>
    <row r="21" spans="2:10" x14ac:dyDescent="0.2">
      <c r="B21" s="106" t="s">
        <v>48</v>
      </c>
      <c r="C21" s="107">
        <v>3.3</v>
      </c>
      <c r="D21" s="111" t="s">
        <v>25</v>
      </c>
      <c r="E21" s="46" t="s">
        <v>90</v>
      </c>
      <c r="F21" s="101" t="s">
        <v>338</v>
      </c>
      <c r="G21" s="19"/>
      <c r="H21" s="28">
        <v>8.3333333333333301E-2</v>
      </c>
      <c r="I21" s="12">
        <f t="shared" ref="I21:I26" si="1">IF(F21="x",H21,"0")</f>
        <v>8.3333333333333301E-2</v>
      </c>
      <c r="J21" s="12"/>
    </row>
    <row r="22" spans="2:10" x14ac:dyDescent="0.2">
      <c r="B22" s="106"/>
      <c r="C22" s="107"/>
      <c r="D22" s="111"/>
      <c r="E22" s="46" t="s">
        <v>91</v>
      </c>
      <c r="F22" s="101" t="s">
        <v>338</v>
      </c>
      <c r="G22" s="19"/>
      <c r="H22" s="28">
        <v>8.3333333333333301E-2</v>
      </c>
      <c r="I22" s="12">
        <f t="shared" si="1"/>
        <v>8.3333333333333301E-2</v>
      </c>
      <c r="J22" s="12"/>
    </row>
    <row r="23" spans="2:10" ht="25.5" x14ac:dyDescent="0.2">
      <c r="B23" s="8" t="s">
        <v>48</v>
      </c>
      <c r="C23" s="8">
        <v>3.4</v>
      </c>
      <c r="D23" s="2" t="s">
        <v>26</v>
      </c>
      <c r="E23" s="35" t="s">
        <v>92</v>
      </c>
      <c r="F23" s="101" t="s">
        <v>338</v>
      </c>
      <c r="G23" s="19"/>
      <c r="H23" s="28">
        <v>8.3333333333333301E-2</v>
      </c>
      <c r="I23" s="12">
        <f t="shared" si="1"/>
        <v>8.3333333333333301E-2</v>
      </c>
      <c r="J23" s="12"/>
    </row>
    <row r="24" spans="2:10" x14ac:dyDescent="0.2">
      <c r="B24" s="106" t="s">
        <v>48</v>
      </c>
      <c r="C24" s="107">
        <v>3.5</v>
      </c>
      <c r="D24" s="108" t="s">
        <v>27</v>
      </c>
      <c r="E24" s="46" t="s">
        <v>93</v>
      </c>
      <c r="F24" s="101" t="s">
        <v>338</v>
      </c>
      <c r="G24" s="19"/>
      <c r="H24" s="28">
        <v>8.3333333333333301E-2</v>
      </c>
      <c r="I24" s="12">
        <f t="shared" si="1"/>
        <v>8.3333333333333301E-2</v>
      </c>
      <c r="J24" s="12"/>
    </row>
    <row r="25" spans="2:10" x14ac:dyDescent="0.2">
      <c r="B25" s="106"/>
      <c r="C25" s="107"/>
      <c r="D25" s="108"/>
      <c r="E25" s="46" t="s">
        <v>94</v>
      </c>
      <c r="F25" s="101" t="s">
        <v>338</v>
      </c>
      <c r="G25" s="19"/>
      <c r="H25" s="28">
        <v>8.3333333333333301E-2</v>
      </c>
      <c r="I25" s="12">
        <f t="shared" si="1"/>
        <v>8.3333333333333301E-2</v>
      </c>
      <c r="J25" s="12"/>
    </row>
    <row r="26" spans="2:10" x14ac:dyDescent="0.2">
      <c r="B26" s="106"/>
      <c r="C26" s="107"/>
      <c r="D26" s="108"/>
      <c r="E26" s="46" t="s">
        <v>95</v>
      </c>
      <c r="F26" s="101" t="s">
        <v>338</v>
      </c>
      <c r="G26" s="19"/>
      <c r="H26" s="28">
        <v>8.3333333333333301E-2</v>
      </c>
      <c r="I26" s="12">
        <f t="shared" si="1"/>
        <v>8.3333333333333301E-2</v>
      </c>
      <c r="J26" s="12"/>
    </row>
    <row r="27" spans="2:10" x14ac:dyDescent="0.2">
      <c r="B27" s="5"/>
      <c r="C27" s="9"/>
      <c r="D27" s="3" t="s">
        <v>151</v>
      </c>
      <c r="E27" s="10"/>
      <c r="F27" s="21"/>
      <c r="G27" s="21"/>
      <c r="H27" s="31"/>
      <c r="I27" s="26"/>
      <c r="J27" s="26"/>
    </row>
    <row r="28" spans="2:10" ht="25.5" x14ac:dyDescent="0.2">
      <c r="B28" s="15" t="s">
        <v>48</v>
      </c>
      <c r="C28" s="13">
        <v>5.0999999999999996</v>
      </c>
      <c r="D28" s="14" t="s">
        <v>15</v>
      </c>
      <c r="E28" s="47" t="s">
        <v>102</v>
      </c>
      <c r="F28" s="13" t="s">
        <v>338</v>
      </c>
      <c r="G28" s="13"/>
      <c r="H28" s="27">
        <v>0.11111111111111099</v>
      </c>
      <c r="I28" s="12">
        <f>IF(F28="x",H28,"0")</f>
        <v>0.11111111111111099</v>
      </c>
      <c r="J28" s="12"/>
    </row>
    <row r="29" spans="2:10" s="17" customFormat="1" ht="38.25" x14ac:dyDescent="0.2">
      <c r="B29" s="44" t="s">
        <v>48</v>
      </c>
      <c r="C29" s="45">
        <v>5.2</v>
      </c>
      <c r="D29" s="23" t="s">
        <v>28</v>
      </c>
      <c r="E29" s="35" t="s">
        <v>159</v>
      </c>
      <c r="F29" s="13" t="s">
        <v>338</v>
      </c>
      <c r="G29" s="13"/>
      <c r="H29" s="27">
        <v>0.11111111111111099</v>
      </c>
      <c r="I29" s="12">
        <f t="shared" ref="I29:I41" si="2">IF(F29="x",H29,"0")</f>
        <v>0.11111111111111099</v>
      </c>
      <c r="J29" s="12"/>
    </row>
    <row r="30" spans="2:10" ht="25.5" x14ac:dyDescent="0.2">
      <c r="B30" s="8" t="s">
        <v>48</v>
      </c>
      <c r="C30" s="7">
        <v>5.3</v>
      </c>
      <c r="D30" s="1" t="s">
        <v>29</v>
      </c>
      <c r="E30" s="35" t="s">
        <v>103</v>
      </c>
      <c r="F30" s="19"/>
      <c r="G30" s="101" t="s">
        <v>338</v>
      </c>
      <c r="H30" s="27">
        <v>0.11111111111111099</v>
      </c>
      <c r="I30" s="12" t="str">
        <f t="shared" si="2"/>
        <v>0</v>
      </c>
      <c r="J30" s="12"/>
    </row>
    <row r="31" spans="2:10" s="17" customFormat="1" x14ac:dyDescent="0.2">
      <c r="B31" s="15" t="s">
        <v>48</v>
      </c>
      <c r="C31" s="15">
        <v>5.4</v>
      </c>
      <c r="D31" s="16" t="s">
        <v>30</v>
      </c>
      <c r="E31" s="37" t="s">
        <v>104</v>
      </c>
      <c r="F31" s="13" t="s">
        <v>338</v>
      </c>
      <c r="G31" s="13"/>
      <c r="H31" s="27">
        <v>0.11111111111111099</v>
      </c>
      <c r="I31" s="12">
        <f t="shared" si="2"/>
        <v>0.11111111111111099</v>
      </c>
      <c r="J31" s="12"/>
    </row>
    <row r="32" spans="2:10" s="17" customFormat="1" ht="25.5" x14ac:dyDescent="0.2">
      <c r="B32" s="117" t="s">
        <v>48</v>
      </c>
      <c r="C32" s="105">
        <v>5.5</v>
      </c>
      <c r="D32" s="104" t="s">
        <v>19</v>
      </c>
      <c r="E32" s="47" t="s">
        <v>105</v>
      </c>
      <c r="F32" s="13"/>
      <c r="G32" s="13" t="s">
        <v>338</v>
      </c>
      <c r="H32" s="27">
        <v>0.11111111111111099</v>
      </c>
      <c r="I32" s="12" t="str">
        <f t="shared" si="2"/>
        <v>0</v>
      </c>
      <c r="J32" s="12"/>
    </row>
    <row r="33" spans="2:10" s="17" customFormat="1" x14ac:dyDescent="0.2">
      <c r="B33" s="117"/>
      <c r="C33" s="105"/>
      <c r="D33" s="104"/>
      <c r="E33" s="47" t="s">
        <v>106</v>
      </c>
      <c r="F33" s="13" t="s">
        <v>338</v>
      </c>
      <c r="G33" s="13"/>
      <c r="H33" s="27">
        <v>0.11111111111111099</v>
      </c>
      <c r="I33" s="12">
        <f t="shared" si="2"/>
        <v>0.11111111111111099</v>
      </c>
      <c r="J33" s="12"/>
    </row>
    <row r="34" spans="2:10" x14ac:dyDescent="0.2">
      <c r="B34" s="8" t="s">
        <v>48</v>
      </c>
      <c r="C34" s="8">
        <v>5.6</v>
      </c>
      <c r="D34" s="24" t="s">
        <v>31</v>
      </c>
      <c r="E34" s="46" t="s">
        <v>107</v>
      </c>
      <c r="F34" s="19"/>
      <c r="G34" s="101" t="s">
        <v>338</v>
      </c>
      <c r="H34" s="27">
        <v>0.11111111111111099</v>
      </c>
      <c r="I34" s="12" t="str">
        <f t="shared" si="2"/>
        <v>0</v>
      </c>
      <c r="J34" s="12"/>
    </row>
    <row r="35" spans="2:10" x14ac:dyDescent="0.2">
      <c r="B35" s="112" t="s">
        <v>48</v>
      </c>
      <c r="C35" s="112">
        <v>5.7</v>
      </c>
      <c r="D35" s="108" t="s">
        <v>32</v>
      </c>
      <c r="E35" s="46" t="s">
        <v>108</v>
      </c>
      <c r="F35" s="101" t="s">
        <v>338</v>
      </c>
      <c r="G35" s="19"/>
      <c r="H35" s="27">
        <v>0.11111111111111099</v>
      </c>
      <c r="I35" s="12">
        <f t="shared" si="2"/>
        <v>0.11111111111111099</v>
      </c>
      <c r="J35" s="12"/>
    </row>
    <row r="36" spans="2:10" x14ac:dyDescent="0.2">
      <c r="B36" s="112"/>
      <c r="C36" s="112"/>
      <c r="D36" s="108"/>
      <c r="E36" s="46" t="s">
        <v>109</v>
      </c>
      <c r="F36" s="101" t="s">
        <v>338</v>
      </c>
      <c r="G36" s="19"/>
      <c r="H36" s="27">
        <v>0.11111111111111099</v>
      </c>
      <c r="I36" s="12">
        <f t="shared" si="2"/>
        <v>0.11111111111111099</v>
      </c>
      <c r="J36" s="12"/>
    </row>
    <row r="37" spans="2:10" ht="38.25" x14ac:dyDescent="0.2">
      <c r="B37" s="106" t="s">
        <v>48</v>
      </c>
      <c r="C37" s="107">
        <v>7.1</v>
      </c>
      <c r="D37" s="111" t="s">
        <v>17</v>
      </c>
      <c r="E37" s="35" t="s">
        <v>117</v>
      </c>
      <c r="F37" s="101" t="s">
        <v>338</v>
      </c>
      <c r="G37" s="19"/>
      <c r="H37" s="28">
        <v>0.2</v>
      </c>
      <c r="I37" s="12">
        <f t="shared" si="2"/>
        <v>0.2</v>
      </c>
      <c r="J37" s="12"/>
    </row>
    <row r="38" spans="2:10" x14ac:dyDescent="0.2">
      <c r="B38" s="106"/>
      <c r="C38" s="107"/>
      <c r="D38" s="111"/>
      <c r="E38" s="46" t="s">
        <v>160</v>
      </c>
      <c r="F38" s="101" t="s">
        <v>338</v>
      </c>
      <c r="G38" s="19"/>
      <c r="H38" s="28">
        <v>0.2</v>
      </c>
      <c r="I38" s="12">
        <f t="shared" si="2"/>
        <v>0.2</v>
      </c>
      <c r="J38" s="12"/>
    </row>
    <row r="39" spans="2:10" ht="25.5" x14ac:dyDescent="0.2">
      <c r="B39" s="106" t="s">
        <v>48</v>
      </c>
      <c r="C39" s="107">
        <v>7.2</v>
      </c>
      <c r="D39" s="111" t="s">
        <v>36</v>
      </c>
      <c r="E39" s="48" t="s">
        <v>118</v>
      </c>
      <c r="F39" s="101" t="s">
        <v>338</v>
      </c>
      <c r="G39" s="19"/>
      <c r="H39" s="28">
        <v>0.2</v>
      </c>
      <c r="I39" s="12">
        <f t="shared" si="2"/>
        <v>0.2</v>
      </c>
      <c r="J39" s="12"/>
    </row>
    <row r="40" spans="2:10" ht="25.5" x14ac:dyDescent="0.2">
      <c r="B40" s="106"/>
      <c r="C40" s="107"/>
      <c r="D40" s="111"/>
      <c r="E40" s="48" t="s">
        <v>161</v>
      </c>
      <c r="F40" s="101" t="s">
        <v>338</v>
      </c>
      <c r="G40" s="19"/>
      <c r="H40" s="28">
        <v>0.2</v>
      </c>
      <c r="I40" s="12">
        <f t="shared" si="2"/>
        <v>0.2</v>
      </c>
      <c r="J40" s="12"/>
    </row>
    <row r="41" spans="2:10" ht="25.5" x14ac:dyDescent="0.2">
      <c r="B41" s="8" t="s">
        <v>48</v>
      </c>
      <c r="C41" s="7">
        <v>7.3</v>
      </c>
      <c r="D41" s="2" t="s">
        <v>37</v>
      </c>
      <c r="E41" s="35" t="s">
        <v>119</v>
      </c>
      <c r="F41" s="101" t="s">
        <v>338</v>
      </c>
      <c r="G41" s="19"/>
      <c r="H41" s="28">
        <v>0.2</v>
      </c>
      <c r="I41" s="12">
        <f t="shared" si="2"/>
        <v>0.2</v>
      </c>
      <c r="J41" s="12"/>
    </row>
    <row r="42" spans="2:10" x14ac:dyDescent="0.2">
      <c r="B42" s="5"/>
      <c r="C42" s="5"/>
      <c r="D42" s="4" t="s">
        <v>153</v>
      </c>
      <c r="E42" s="10"/>
      <c r="F42" s="21"/>
      <c r="G42" s="21"/>
      <c r="H42" s="31"/>
      <c r="I42" s="26"/>
      <c r="J42" s="26"/>
    </row>
    <row r="43" spans="2:10" x14ac:dyDescent="0.2">
      <c r="B43" s="106" t="s">
        <v>48</v>
      </c>
      <c r="C43" s="107">
        <v>2.8</v>
      </c>
      <c r="D43" s="111" t="s">
        <v>8</v>
      </c>
      <c r="E43" s="46" t="s">
        <v>80</v>
      </c>
      <c r="F43" s="101" t="s">
        <v>338</v>
      </c>
      <c r="G43" s="19"/>
      <c r="H43" s="28">
        <v>3.5714285714285698E-2</v>
      </c>
      <c r="I43" s="12">
        <f t="shared" ref="I43:I55" si="3">IF(F43="x",H43,"0")</f>
        <v>3.5714285714285698E-2</v>
      </c>
      <c r="J43" s="12"/>
    </row>
    <row r="44" spans="2:10" x14ac:dyDescent="0.2">
      <c r="B44" s="106"/>
      <c r="C44" s="107"/>
      <c r="D44" s="111"/>
      <c r="E44" s="46" t="s">
        <v>79</v>
      </c>
      <c r="F44" s="101" t="s">
        <v>338</v>
      </c>
      <c r="G44" s="19"/>
      <c r="H44" s="28">
        <v>3.5714285714285698E-2</v>
      </c>
      <c r="I44" s="12">
        <f t="shared" si="3"/>
        <v>3.5714285714285698E-2</v>
      </c>
      <c r="J44" s="12"/>
    </row>
    <row r="45" spans="2:10" x14ac:dyDescent="0.2">
      <c r="B45" s="106"/>
      <c r="C45" s="107"/>
      <c r="D45" s="111"/>
      <c r="E45" s="46" t="s">
        <v>81</v>
      </c>
      <c r="F45" s="101" t="s">
        <v>338</v>
      </c>
      <c r="G45" s="19"/>
      <c r="H45" s="28">
        <v>3.5714285714285698E-2</v>
      </c>
      <c r="I45" s="12">
        <f t="shared" si="3"/>
        <v>3.5714285714285698E-2</v>
      </c>
      <c r="J45" s="12"/>
    </row>
    <row r="46" spans="2:10" x14ac:dyDescent="0.2">
      <c r="B46" s="106"/>
      <c r="C46" s="107"/>
      <c r="D46" s="111"/>
      <c r="E46" s="46" t="s">
        <v>82</v>
      </c>
      <c r="F46" s="101" t="s">
        <v>338</v>
      </c>
      <c r="G46" s="19"/>
      <c r="H46" s="28">
        <v>3.5714285714285698E-2</v>
      </c>
      <c r="I46" s="12">
        <f t="shared" si="3"/>
        <v>3.5714285714285698E-2</v>
      </c>
      <c r="J46" s="12"/>
    </row>
    <row r="47" spans="2:10" x14ac:dyDescent="0.2">
      <c r="B47" s="106"/>
      <c r="C47" s="107"/>
      <c r="D47" s="111"/>
      <c r="E47" s="46" t="s">
        <v>83</v>
      </c>
      <c r="F47" s="101" t="s">
        <v>338</v>
      </c>
      <c r="G47" s="19"/>
      <c r="H47" s="28">
        <v>3.5714285714285698E-2</v>
      </c>
      <c r="I47" s="12">
        <f t="shared" si="3"/>
        <v>3.5714285714285698E-2</v>
      </c>
      <c r="J47" s="12"/>
    </row>
    <row r="48" spans="2:10" x14ac:dyDescent="0.2">
      <c r="B48" s="106"/>
      <c r="C48" s="107"/>
      <c r="D48" s="111"/>
      <c r="E48" s="35" t="s">
        <v>157</v>
      </c>
      <c r="F48" s="101" t="s">
        <v>338</v>
      </c>
      <c r="G48" s="19"/>
      <c r="H48" s="28">
        <v>3.5714285714285698E-2</v>
      </c>
      <c r="I48" s="12">
        <f t="shared" si="3"/>
        <v>3.5714285714285698E-2</v>
      </c>
      <c r="J48" s="12"/>
    </row>
    <row r="49" spans="2:10" ht="25.5" x14ac:dyDescent="0.2">
      <c r="B49" s="106"/>
      <c r="C49" s="107"/>
      <c r="D49" s="111"/>
      <c r="E49" s="35" t="s">
        <v>84</v>
      </c>
      <c r="F49" s="101" t="s">
        <v>338</v>
      </c>
      <c r="G49" s="19"/>
      <c r="H49" s="28">
        <v>3.5714285714285698E-2</v>
      </c>
      <c r="I49" s="12">
        <f t="shared" si="3"/>
        <v>3.5714285714285698E-2</v>
      </c>
      <c r="J49" s="12"/>
    </row>
    <row r="50" spans="2:10" ht="25.5" x14ac:dyDescent="0.2">
      <c r="B50" s="106" t="s">
        <v>48</v>
      </c>
      <c r="C50" s="107">
        <v>9.1999999999999993</v>
      </c>
      <c r="D50" s="108" t="s">
        <v>41</v>
      </c>
      <c r="E50" s="35" t="s">
        <v>127</v>
      </c>
      <c r="F50" s="101" t="s">
        <v>338</v>
      </c>
      <c r="G50" s="19"/>
      <c r="H50" s="28">
        <v>0.25</v>
      </c>
      <c r="I50" s="12">
        <f t="shared" si="3"/>
        <v>0.25</v>
      </c>
      <c r="J50" s="12"/>
    </row>
    <row r="51" spans="2:10" x14ac:dyDescent="0.2">
      <c r="B51" s="106"/>
      <c r="C51" s="107"/>
      <c r="D51" s="108"/>
      <c r="E51" s="35" t="s">
        <v>129</v>
      </c>
      <c r="F51" s="101" t="s">
        <v>338</v>
      </c>
      <c r="G51" s="19"/>
      <c r="H51" s="28">
        <v>0.25</v>
      </c>
      <c r="I51" s="12">
        <f t="shared" si="3"/>
        <v>0.25</v>
      </c>
      <c r="J51" s="12"/>
    </row>
    <row r="52" spans="2:10" ht="25.5" x14ac:dyDescent="0.2">
      <c r="B52" s="106" t="s">
        <v>48</v>
      </c>
      <c r="C52" s="107">
        <v>2.7</v>
      </c>
      <c r="D52" s="108" t="s">
        <v>7</v>
      </c>
      <c r="E52" s="35" t="s">
        <v>76</v>
      </c>
      <c r="F52" s="101" t="s">
        <v>338</v>
      </c>
      <c r="G52" s="19"/>
      <c r="H52" s="28">
        <v>3.5714285714285698E-2</v>
      </c>
      <c r="I52" s="12">
        <f t="shared" si="3"/>
        <v>3.5714285714285698E-2</v>
      </c>
      <c r="J52" s="12"/>
    </row>
    <row r="53" spans="2:10" ht="38.25" x14ac:dyDescent="0.2">
      <c r="B53" s="106"/>
      <c r="C53" s="107"/>
      <c r="D53" s="108"/>
      <c r="E53" s="35" t="s">
        <v>77</v>
      </c>
      <c r="F53" s="101" t="s">
        <v>338</v>
      </c>
      <c r="G53" s="19"/>
      <c r="H53" s="28">
        <v>3.5714285714285698E-2</v>
      </c>
      <c r="I53" s="12">
        <f t="shared" si="3"/>
        <v>3.5714285714285698E-2</v>
      </c>
      <c r="J53" s="12"/>
    </row>
    <row r="54" spans="2:10" x14ac:dyDescent="0.2">
      <c r="B54" s="106"/>
      <c r="C54" s="107"/>
      <c r="D54" s="108"/>
      <c r="E54" s="35" t="s">
        <v>78</v>
      </c>
      <c r="F54" s="101" t="s">
        <v>338</v>
      </c>
      <c r="G54" s="19"/>
      <c r="H54" s="28">
        <v>3.5714285714285698E-2</v>
      </c>
      <c r="I54" s="12">
        <f t="shared" si="3"/>
        <v>3.5714285714285698E-2</v>
      </c>
      <c r="J54" s="12"/>
    </row>
    <row r="55" spans="2:10" x14ac:dyDescent="0.2">
      <c r="B55" s="106"/>
      <c r="C55" s="107"/>
      <c r="D55" s="108"/>
      <c r="E55" s="35" t="s">
        <v>140</v>
      </c>
      <c r="F55" s="101" t="s">
        <v>338</v>
      </c>
      <c r="G55" s="19"/>
      <c r="H55" s="28">
        <v>3.5714285714285698E-2</v>
      </c>
      <c r="I55" s="12">
        <f t="shared" si="3"/>
        <v>3.5714285714285698E-2</v>
      </c>
      <c r="J55" s="12"/>
    </row>
    <row r="56" spans="2:10" x14ac:dyDescent="0.2">
      <c r="B56" s="5"/>
      <c r="C56" s="5"/>
      <c r="D56" s="4" t="s">
        <v>148</v>
      </c>
      <c r="E56" s="6"/>
      <c r="F56" s="21"/>
      <c r="G56" s="21"/>
      <c r="H56" s="21"/>
      <c r="I56" s="26"/>
      <c r="J56" s="26"/>
    </row>
    <row r="57" spans="2:10" ht="25.5" x14ac:dyDescent="0.2">
      <c r="B57" s="119" t="s">
        <v>48</v>
      </c>
      <c r="C57" s="120">
        <v>1.1000000000000001</v>
      </c>
      <c r="D57" s="108" t="s">
        <v>20</v>
      </c>
      <c r="E57" s="35" t="s">
        <v>52</v>
      </c>
      <c r="F57" s="102" t="s">
        <v>338</v>
      </c>
      <c r="G57" s="20"/>
      <c r="H57" s="27">
        <v>0.11111111111111099</v>
      </c>
      <c r="I57" s="12">
        <f>IF(F57="x",H57,"0")</f>
        <v>0.11111111111111099</v>
      </c>
      <c r="J57" s="12"/>
    </row>
    <row r="58" spans="2:10" x14ac:dyDescent="0.2">
      <c r="B58" s="119"/>
      <c r="C58" s="120"/>
      <c r="D58" s="108"/>
      <c r="E58" s="35" t="s">
        <v>55</v>
      </c>
      <c r="F58" s="101" t="s">
        <v>338</v>
      </c>
      <c r="G58" s="19"/>
      <c r="H58" s="27">
        <v>0.11111111111111099</v>
      </c>
      <c r="I58" s="12">
        <f t="shared" ref="I58:I65" si="4">IF(F58="x",H58,"0")</f>
        <v>0.11111111111111099</v>
      </c>
      <c r="J58" s="12"/>
    </row>
    <row r="59" spans="2:10" x14ac:dyDescent="0.2">
      <c r="B59" s="119"/>
      <c r="C59" s="120"/>
      <c r="D59" s="108"/>
      <c r="E59" s="46" t="s">
        <v>53</v>
      </c>
      <c r="F59" s="101" t="s">
        <v>338</v>
      </c>
      <c r="G59" s="19"/>
      <c r="H59" s="27">
        <v>0.11111111111111099</v>
      </c>
      <c r="I59" s="12">
        <f t="shared" si="4"/>
        <v>0.11111111111111099</v>
      </c>
      <c r="J59" s="12"/>
    </row>
    <row r="60" spans="2:10" x14ac:dyDescent="0.2">
      <c r="B60" s="120" t="s">
        <v>48</v>
      </c>
      <c r="C60" s="120">
        <v>1.2</v>
      </c>
      <c r="D60" s="121" t="s">
        <v>21</v>
      </c>
      <c r="E60" s="46" t="s">
        <v>58</v>
      </c>
      <c r="F60" s="101" t="s">
        <v>338</v>
      </c>
      <c r="G60" s="19"/>
      <c r="H60" s="27">
        <v>0.11111111111111099</v>
      </c>
      <c r="I60" s="12">
        <f t="shared" si="4"/>
        <v>0.11111111111111099</v>
      </c>
      <c r="J60" s="12"/>
    </row>
    <row r="61" spans="2:10" x14ac:dyDescent="0.2">
      <c r="B61" s="120"/>
      <c r="C61" s="120"/>
      <c r="D61" s="121"/>
      <c r="E61" s="46" t="s">
        <v>59</v>
      </c>
      <c r="F61" s="101" t="s">
        <v>338</v>
      </c>
      <c r="G61" s="19"/>
      <c r="H61" s="27">
        <v>0.11111111111111099</v>
      </c>
      <c r="I61" s="12">
        <f t="shared" si="4"/>
        <v>0.11111111111111099</v>
      </c>
      <c r="J61" s="12"/>
    </row>
    <row r="62" spans="2:10" ht="25.5" x14ac:dyDescent="0.2">
      <c r="B62" s="106" t="s">
        <v>48</v>
      </c>
      <c r="C62" s="106">
        <v>1.3</v>
      </c>
      <c r="D62" s="118" t="s">
        <v>1</v>
      </c>
      <c r="E62" s="35" t="s">
        <v>54</v>
      </c>
      <c r="F62" s="101" t="s">
        <v>338</v>
      </c>
      <c r="G62" s="19"/>
      <c r="H62" s="27">
        <v>0.11111111111111099</v>
      </c>
      <c r="I62" s="12">
        <f t="shared" si="4"/>
        <v>0.11111111111111099</v>
      </c>
      <c r="J62" s="12"/>
    </row>
    <row r="63" spans="2:10" x14ac:dyDescent="0.2">
      <c r="B63" s="106"/>
      <c r="C63" s="106"/>
      <c r="D63" s="118"/>
      <c r="E63" s="46" t="s">
        <v>60</v>
      </c>
      <c r="F63" s="101" t="s">
        <v>338</v>
      </c>
      <c r="G63" s="19"/>
      <c r="H63" s="27">
        <v>0.11111111111111099</v>
      </c>
      <c r="I63" s="12">
        <f t="shared" si="4"/>
        <v>0.11111111111111099</v>
      </c>
      <c r="J63" s="12"/>
    </row>
    <row r="64" spans="2:10" ht="25.5" x14ac:dyDescent="0.2">
      <c r="B64" s="107" t="s">
        <v>48</v>
      </c>
      <c r="C64" s="117">
        <v>1.4</v>
      </c>
      <c r="D64" s="122" t="s">
        <v>0</v>
      </c>
      <c r="E64" s="47" t="s">
        <v>56</v>
      </c>
      <c r="F64" s="13" t="s">
        <v>338</v>
      </c>
      <c r="G64" s="13"/>
      <c r="H64" s="27">
        <v>0.11111111111111099</v>
      </c>
      <c r="I64" s="12">
        <f t="shared" si="4"/>
        <v>0.11111111111111099</v>
      </c>
      <c r="J64" s="12"/>
    </row>
    <row r="65" spans="2:10" x14ac:dyDescent="0.2">
      <c r="B65" s="107"/>
      <c r="C65" s="117"/>
      <c r="D65" s="122"/>
      <c r="E65" s="46" t="s">
        <v>61</v>
      </c>
      <c r="F65" s="13" t="s">
        <v>338</v>
      </c>
      <c r="G65" s="13"/>
      <c r="H65" s="27">
        <v>0.11111111111111099</v>
      </c>
      <c r="I65" s="12">
        <f t="shared" si="4"/>
        <v>0.11111111111111099</v>
      </c>
      <c r="J65" s="12"/>
    </row>
    <row r="66" spans="2:10" x14ac:dyDescent="0.2">
      <c r="B66" s="112" t="s">
        <v>48</v>
      </c>
      <c r="C66" s="114">
        <v>3.1</v>
      </c>
      <c r="D66" s="118" t="s">
        <v>9</v>
      </c>
      <c r="E66" s="46" t="s">
        <v>85</v>
      </c>
      <c r="F66" s="101" t="s">
        <v>338</v>
      </c>
      <c r="G66" s="19"/>
      <c r="H66" s="28">
        <v>8.3333333333333301E-2</v>
      </c>
      <c r="I66" s="12">
        <f t="shared" ref="I66:I75" si="5">IF(F66="x",H66,"0")</f>
        <v>8.3333333333333301E-2</v>
      </c>
      <c r="J66" s="12"/>
    </row>
    <row r="67" spans="2:10" x14ac:dyDescent="0.2">
      <c r="B67" s="112"/>
      <c r="C67" s="114"/>
      <c r="D67" s="118"/>
      <c r="E67" s="46" t="s">
        <v>86</v>
      </c>
      <c r="F67" s="101" t="s">
        <v>338</v>
      </c>
      <c r="G67" s="19"/>
      <c r="H67" s="28">
        <v>8.3333333333333301E-2</v>
      </c>
      <c r="I67" s="12">
        <f t="shared" si="5"/>
        <v>8.3333333333333301E-2</v>
      </c>
      <c r="J67" s="12"/>
    </row>
    <row r="68" spans="2:10" s="34" customFormat="1" ht="25.5" x14ac:dyDescent="0.2">
      <c r="B68" s="109" t="s">
        <v>48</v>
      </c>
      <c r="C68" s="110">
        <v>10.1</v>
      </c>
      <c r="D68" s="111" t="s">
        <v>43</v>
      </c>
      <c r="E68" s="35" t="s">
        <v>126</v>
      </c>
      <c r="F68" s="62" t="s">
        <v>338</v>
      </c>
      <c r="G68" s="33"/>
      <c r="H68" s="36">
        <v>0.25</v>
      </c>
      <c r="I68" s="32">
        <f t="shared" si="5"/>
        <v>0.25</v>
      </c>
      <c r="J68" s="32"/>
    </row>
    <row r="69" spans="2:10" s="34" customFormat="1" x14ac:dyDescent="0.2">
      <c r="B69" s="109"/>
      <c r="C69" s="110"/>
      <c r="D69" s="111"/>
      <c r="E69" s="35" t="s">
        <v>131</v>
      </c>
      <c r="F69" s="62" t="s">
        <v>338</v>
      </c>
      <c r="G69" s="33"/>
      <c r="H69" s="36">
        <v>0.25</v>
      </c>
      <c r="I69" s="32">
        <f t="shared" si="5"/>
        <v>0.25</v>
      </c>
      <c r="J69" s="32"/>
    </row>
    <row r="70" spans="2:10" s="34" customFormat="1" ht="25.5" x14ac:dyDescent="0.2">
      <c r="B70" s="109" t="s">
        <v>48</v>
      </c>
      <c r="C70" s="109">
        <v>10.199999999999999</v>
      </c>
      <c r="D70" s="111" t="s">
        <v>44</v>
      </c>
      <c r="E70" s="35" t="s">
        <v>132</v>
      </c>
      <c r="F70" s="62" t="s">
        <v>338</v>
      </c>
      <c r="G70" s="33"/>
      <c r="H70" s="36">
        <v>0.25</v>
      </c>
      <c r="I70" s="32">
        <f t="shared" si="5"/>
        <v>0.25</v>
      </c>
      <c r="J70" s="32"/>
    </row>
    <row r="71" spans="2:10" s="34" customFormat="1" x14ac:dyDescent="0.2">
      <c r="B71" s="109"/>
      <c r="C71" s="109"/>
      <c r="D71" s="111"/>
      <c r="E71" s="35" t="s">
        <v>133</v>
      </c>
      <c r="F71" s="62" t="s">
        <v>338</v>
      </c>
      <c r="G71" s="33"/>
      <c r="H71" s="36">
        <v>0.25</v>
      </c>
      <c r="I71" s="32">
        <f t="shared" si="5"/>
        <v>0.25</v>
      </c>
      <c r="J71" s="32"/>
    </row>
    <row r="72" spans="2:10" s="39" customFormat="1" x14ac:dyDescent="0.2">
      <c r="B72" s="117" t="s">
        <v>48</v>
      </c>
      <c r="C72" s="117">
        <v>11.1</v>
      </c>
      <c r="D72" s="104" t="s">
        <v>45</v>
      </c>
      <c r="E72" s="37" t="s">
        <v>134</v>
      </c>
      <c r="F72" s="38" t="s">
        <v>338</v>
      </c>
      <c r="G72" s="38"/>
      <c r="H72" s="36">
        <v>0.25</v>
      </c>
      <c r="I72" s="32">
        <f t="shared" si="5"/>
        <v>0.25</v>
      </c>
      <c r="J72" s="32"/>
    </row>
    <row r="73" spans="2:10" s="17" customFormat="1" x14ac:dyDescent="0.2">
      <c r="B73" s="117"/>
      <c r="C73" s="117"/>
      <c r="D73" s="104"/>
      <c r="E73" s="37" t="s">
        <v>135</v>
      </c>
      <c r="F73" s="13" t="s">
        <v>338</v>
      </c>
      <c r="G73" s="13"/>
      <c r="H73" s="28">
        <v>0.25</v>
      </c>
      <c r="I73" s="12">
        <f t="shared" si="5"/>
        <v>0.25</v>
      </c>
      <c r="J73" s="12"/>
    </row>
    <row r="74" spans="2:10" s="17" customFormat="1" ht="25.5" x14ac:dyDescent="0.2">
      <c r="B74" s="105" t="s">
        <v>48</v>
      </c>
      <c r="C74" s="117">
        <v>11.2</v>
      </c>
      <c r="D74" s="104" t="s">
        <v>46</v>
      </c>
      <c r="E74" s="47" t="s">
        <v>136</v>
      </c>
      <c r="F74" s="13" t="s">
        <v>338</v>
      </c>
      <c r="G74" s="13"/>
      <c r="H74" s="28">
        <v>0.25</v>
      </c>
      <c r="I74" s="12">
        <f t="shared" si="5"/>
        <v>0.25</v>
      </c>
      <c r="J74" s="12"/>
    </row>
    <row r="75" spans="2:10" s="17" customFormat="1" x14ac:dyDescent="0.2">
      <c r="B75" s="105"/>
      <c r="C75" s="117"/>
      <c r="D75" s="104"/>
      <c r="E75" s="47" t="s">
        <v>138</v>
      </c>
      <c r="F75" s="13" t="s">
        <v>338</v>
      </c>
      <c r="G75" s="13"/>
      <c r="H75" s="28">
        <v>0.25</v>
      </c>
      <c r="I75" s="12">
        <f t="shared" si="5"/>
        <v>0.25</v>
      </c>
      <c r="J75" s="12"/>
    </row>
    <row r="76" spans="2:10" x14ac:dyDescent="0.2">
      <c r="B76" s="5"/>
      <c r="C76" s="9"/>
      <c r="D76" s="3" t="s">
        <v>10</v>
      </c>
      <c r="E76" s="10"/>
      <c r="F76" s="22"/>
      <c r="G76" s="22"/>
      <c r="H76" s="30"/>
      <c r="I76" s="26"/>
      <c r="J76" s="26"/>
    </row>
    <row r="77" spans="2:10" ht="51" x14ac:dyDescent="0.2">
      <c r="B77" s="106" t="s">
        <v>48</v>
      </c>
      <c r="C77" s="107">
        <v>4.0999999999999996</v>
      </c>
      <c r="D77" s="108" t="s">
        <v>11</v>
      </c>
      <c r="E77" s="35" t="s">
        <v>96</v>
      </c>
      <c r="F77" s="101" t="s">
        <v>338</v>
      </c>
      <c r="G77" s="19"/>
      <c r="H77" s="27">
        <v>0.14285714285714199</v>
      </c>
      <c r="I77" s="12">
        <f t="shared" ref="I77:I83" si="6">IF(F77="x",H77,"0")</f>
        <v>0.14285714285714199</v>
      </c>
      <c r="J77" s="12"/>
    </row>
    <row r="78" spans="2:10" x14ac:dyDescent="0.2">
      <c r="B78" s="106"/>
      <c r="C78" s="107"/>
      <c r="D78" s="108"/>
      <c r="E78" s="35" t="s">
        <v>97</v>
      </c>
      <c r="F78" s="101" t="s">
        <v>338</v>
      </c>
      <c r="G78" s="19"/>
      <c r="H78" s="27">
        <v>0.14285714285714199</v>
      </c>
      <c r="I78" s="12">
        <f t="shared" si="6"/>
        <v>0.14285714285714199</v>
      </c>
      <c r="J78" s="12"/>
    </row>
    <row r="79" spans="2:10" s="17" customFormat="1" ht="25.5" x14ac:dyDescent="0.2">
      <c r="B79" s="105" t="s">
        <v>48</v>
      </c>
      <c r="C79" s="105">
        <v>4.2</v>
      </c>
      <c r="D79" s="104" t="s">
        <v>12</v>
      </c>
      <c r="E79" s="49" t="s">
        <v>98</v>
      </c>
      <c r="F79" s="13" t="s">
        <v>338</v>
      </c>
      <c r="G79" s="13"/>
      <c r="H79" s="27">
        <v>0.14285714285714199</v>
      </c>
      <c r="I79" s="12">
        <f t="shared" si="6"/>
        <v>0.14285714285714199</v>
      </c>
      <c r="J79" s="12"/>
    </row>
    <row r="80" spans="2:10" s="17" customFormat="1" ht="25.5" x14ac:dyDescent="0.2">
      <c r="B80" s="105"/>
      <c r="C80" s="105"/>
      <c r="D80" s="104"/>
      <c r="E80" s="49" t="s">
        <v>162</v>
      </c>
      <c r="F80" s="13" t="s">
        <v>338</v>
      </c>
      <c r="G80" s="13"/>
      <c r="H80" s="27">
        <v>0.14285714285714199</v>
      </c>
      <c r="I80" s="12">
        <f t="shared" si="6"/>
        <v>0.14285714285714199</v>
      </c>
      <c r="J80" s="12"/>
    </row>
    <row r="81" spans="2:10" s="17" customFormat="1" ht="25.5" x14ac:dyDescent="0.2">
      <c r="B81" s="105"/>
      <c r="C81" s="105"/>
      <c r="D81" s="104"/>
      <c r="E81" s="49" t="s">
        <v>99</v>
      </c>
      <c r="F81" s="13" t="s">
        <v>338</v>
      </c>
      <c r="G81" s="13"/>
      <c r="H81" s="27">
        <v>0.14285714285714199</v>
      </c>
      <c r="I81" s="12">
        <f t="shared" si="6"/>
        <v>0.14285714285714199</v>
      </c>
      <c r="J81" s="12"/>
    </row>
    <row r="82" spans="2:10" ht="25.5" x14ac:dyDescent="0.2">
      <c r="B82" s="106" t="s">
        <v>48</v>
      </c>
      <c r="C82" s="107">
        <v>4.3</v>
      </c>
      <c r="D82" s="108" t="s">
        <v>13</v>
      </c>
      <c r="E82" s="35" t="s">
        <v>100</v>
      </c>
      <c r="F82" s="101" t="s">
        <v>338</v>
      </c>
      <c r="G82" s="19"/>
      <c r="H82" s="27">
        <v>0.14285714285714199</v>
      </c>
      <c r="I82" s="12">
        <f t="shared" si="6"/>
        <v>0.14285714285714199</v>
      </c>
      <c r="J82" s="12"/>
    </row>
    <row r="83" spans="2:10" x14ac:dyDescent="0.2">
      <c r="B83" s="106"/>
      <c r="C83" s="107"/>
      <c r="D83" s="108"/>
      <c r="E83" s="35" t="s">
        <v>101</v>
      </c>
      <c r="F83" s="101" t="s">
        <v>338</v>
      </c>
      <c r="G83" s="19"/>
      <c r="H83" s="27">
        <v>0.14285714285714199</v>
      </c>
      <c r="I83" s="12">
        <f t="shared" si="6"/>
        <v>0.14285714285714199</v>
      </c>
      <c r="J83" s="12"/>
    </row>
    <row r="84" spans="2:10" x14ac:dyDescent="0.2">
      <c r="B84" s="5" t="s">
        <v>47</v>
      </c>
      <c r="C84" s="9"/>
      <c r="D84" s="4" t="s">
        <v>152</v>
      </c>
      <c r="E84" s="10"/>
      <c r="F84" s="22"/>
      <c r="G84" s="21"/>
      <c r="H84" s="31"/>
      <c r="I84" s="26"/>
      <c r="J84" s="26"/>
    </row>
    <row r="85" spans="2:10" x14ac:dyDescent="0.2">
      <c r="B85" s="106" t="s">
        <v>48</v>
      </c>
      <c r="C85" s="107">
        <v>3.2</v>
      </c>
      <c r="D85" s="108" t="s">
        <v>24</v>
      </c>
      <c r="E85" s="46" t="s">
        <v>87</v>
      </c>
      <c r="F85" s="101" t="s">
        <v>338</v>
      </c>
      <c r="G85" s="19"/>
      <c r="H85" s="28">
        <v>8.3333333333333301E-2</v>
      </c>
      <c r="I85" s="12">
        <f>IF(F85="x",H85,"0")</f>
        <v>8.3333333333333301E-2</v>
      </c>
      <c r="J85" s="12"/>
    </row>
    <row r="86" spans="2:10" x14ac:dyDescent="0.2">
      <c r="B86" s="106"/>
      <c r="C86" s="107"/>
      <c r="D86" s="108"/>
      <c r="E86" s="46" t="s">
        <v>88</v>
      </c>
      <c r="F86" s="101" t="s">
        <v>338</v>
      </c>
      <c r="G86" s="19"/>
      <c r="H86" s="28">
        <v>8.3333333333333301E-2</v>
      </c>
      <c r="I86" s="12">
        <f>IF(F86="x",H86,"0")</f>
        <v>8.3333333333333301E-2</v>
      </c>
      <c r="J86" s="12"/>
    </row>
    <row r="87" spans="2:10" x14ac:dyDescent="0.2">
      <c r="B87" s="106"/>
      <c r="C87" s="107"/>
      <c r="D87" s="108"/>
      <c r="E87" s="46" t="s">
        <v>158</v>
      </c>
      <c r="F87" s="101" t="s">
        <v>338</v>
      </c>
      <c r="G87" s="19"/>
      <c r="H87" s="28">
        <v>8.3333333333333301E-2</v>
      </c>
      <c r="I87" s="12">
        <f>IF(F87="x",H87,"0")</f>
        <v>8.3333333333333301E-2</v>
      </c>
      <c r="J87" s="12"/>
    </row>
    <row r="88" spans="2:10" x14ac:dyDescent="0.2">
      <c r="B88" s="106"/>
      <c r="C88" s="107"/>
      <c r="D88" s="108"/>
      <c r="E88" s="46" t="s">
        <v>89</v>
      </c>
      <c r="F88" s="101" t="s">
        <v>338</v>
      </c>
      <c r="G88" s="19"/>
      <c r="H88" s="28">
        <v>8.3333333333333301E-2</v>
      </c>
      <c r="I88" s="12">
        <f>IF(F88="x",H88,"0")</f>
        <v>8.3333333333333301E-2</v>
      </c>
      <c r="J88" s="12"/>
    </row>
    <row r="89" spans="2:10" x14ac:dyDescent="0.2">
      <c r="B89" s="106" t="s">
        <v>48</v>
      </c>
      <c r="C89" s="107">
        <v>8.1</v>
      </c>
      <c r="D89" s="108" t="s">
        <v>38</v>
      </c>
      <c r="E89" s="46" t="s">
        <v>120</v>
      </c>
      <c r="F89" s="101" t="s">
        <v>338</v>
      </c>
      <c r="G89" s="19"/>
      <c r="H89" s="27">
        <v>0.14285714285714199</v>
      </c>
      <c r="I89" s="12">
        <f t="shared" ref="I89:I95" si="7">IF(F89="x",H89,"0")</f>
        <v>0.14285714285714199</v>
      </c>
      <c r="J89" s="12"/>
    </row>
    <row r="90" spans="2:10" ht="25.5" x14ac:dyDescent="0.2">
      <c r="B90" s="106"/>
      <c r="C90" s="107"/>
      <c r="D90" s="108"/>
      <c r="E90" s="35" t="s">
        <v>163</v>
      </c>
      <c r="F90" s="101" t="s">
        <v>338</v>
      </c>
      <c r="G90" s="19"/>
      <c r="H90" s="27">
        <v>0.14285714285714199</v>
      </c>
      <c r="I90" s="12">
        <f t="shared" si="7"/>
        <v>0.14285714285714199</v>
      </c>
      <c r="J90" s="12"/>
    </row>
    <row r="91" spans="2:10" ht="25.5" x14ac:dyDescent="0.2">
      <c r="B91" s="106"/>
      <c r="C91" s="107"/>
      <c r="D91" s="108"/>
      <c r="E91" s="35" t="s">
        <v>121</v>
      </c>
      <c r="F91" s="101" t="s">
        <v>338</v>
      </c>
      <c r="G91" s="19"/>
      <c r="H91" s="27">
        <v>0.14285714285714199</v>
      </c>
      <c r="I91" s="12">
        <f t="shared" si="7"/>
        <v>0.14285714285714199</v>
      </c>
      <c r="J91" s="12"/>
    </row>
    <row r="92" spans="2:10" x14ac:dyDescent="0.2">
      <c r="B92" s="106" t="s">
        <v>48</v>
      </c>
      <c r="C92" s="107">
        <v>8.1999999999999993</v>
      </c>
      <c r="D92" s="113" t="s">
        <v>18</v>
      </c>
      <c r="E92" s="46" t="s">
        <v>122</v>
      </c>
      <c r="F92" s="101" t="s">
        <v>338</v>
      </c>
      <c r="G92" s="19"/>
      <c r="H92" s="27">
        <v>0.14285714285714199</v>
      </c>
      <c r="I92" s="12">
        <f t="shared" si="7"/>
        <v>0.14285714285714199</v>
      </c>
      <c r="J92" s="12"/>
    </row>
    <row r="93" spans="2:10" x14ac:dyDescent="0.2">
      <c r="B93" s="106"/>
      <c r="C93" s="107"/>
      <c r="D93" s="113"/>
      <c r="E93" s="35" t="s">
        <v>124</v>
      </c>
      <c r="F93" s="101" t="s">
        <v>338</v>
      </c>
      <c r="G93" s="19"/>
      <c r="H93" s="27">
        <v>0.14285714285714199</v>
      </c>
      <c r="I93" s="12">
        <f t="shared" si="7"/>
        <v>0.14285714285714199</v>
      </c>
      <c r="J93" s="12"/>
    </row>
    <row r="94" spans="2:10" ht="25.5" x14ac:dyDescent="0.2">
      <c r="B94" s="106"/>
      <c r="C94" s="107"/>
      <c r="D94" s="113"/>
      <c r="E94" s="35" t="s">
        <v>123</v>
      </c>
      <c r="F94" s="101" t="s">
        <v>338</v>
      </c>
      <c r="G94" s="19"/>
      <c r="H94" s="27">
        <v>0.14285714285714199</v>
      </c>
      <c r="I94" s="12">
        <f t="shared" si="7"/>
        <v>0.14285714285714199</v>
      </c>
      <c r="J94" s="12"/>
    </row>
    <row r="95" spans="2:10" x14ac:dyDescent="0.2">
      <c r="B95" s="8" t="s">
        <v>48</v>
      </c>
      <c r="C95" s="7">
        <v>8.3000000000000007</v>
      </c>
      <c r="D95" s="2" t="s">
        <v>39</v>
      </c>
      <c r="E95" s="46" t="s">
        <v>125</v>
      </c>
      <c r="F95" s="101" t="s">
        <v>338</v>
      </c>
      <c r="G95" s="19"/>
      <c r="H95" s="27">
        <v>0.14285714285714199</v>
      </c>
      <c r="I95" s="12">
        <f t="shared" si="7"/>
        <v>0.14285714285714199</v>
      </c>
      <c r="J95" s="12"/>
    </row>
    <row r="96" spans="2:10" ht="25.5" x14ac:dyDescent="0.2">
      <c r="B96" s="106" t="s">
        <v>48</v>
      </c>
      <c r="C96" s="106">
        <v>2.5</v>
      </c>
      <c r="D96" s="108" t="s">
        <v>22</v>
      </c>
      <c r="E96" s="35" t="s">
        <v>71</v>
      </c>
      <c r="F96" s="101" t="s">
        <v>338</v>
      </c>
      <c r="G96" s="19"/>
      <c r="H96" s="28">
        <v>3.5714285714285698E-2</v>
      </c>
      <c r="I96" s="12">
        <f>IF(F96="x",H96,"0")</f>
        <v>3.5714285714285698E-2</v>
      </c>
      <c r="J96" s="12"/>
    </row>
    <row r="97" spans="2:10" ht="25.5" x14ac:dyDescent="0.2">
      <c r="B97" s="106"/>
      <c r="C97" s="106"/>
      <c r="D97" s="108"/>
      <c r="E97" s="35" t="s">
        <v>72</v>
      </c>
      <c r="F97" s="101" t="s">
        <v>338</v>
      </c>
      <c r="G97" s="19"/>
      <c r="H97" s="28">
        <v>3.5714285714285698E-2</v>
      </c>
      <c r="I97" s="12">
        <f>IF(F97="x",H97,"0")</f>
        <v>3.5714285714285698E-2</v>
      </c>
      <c r="J97" s="12"/>
    </row>
    <row r="98" spans="2:10" x14ac:dyDescent="0.2">
      <c r="B98" s="106"/>
      <c r="C98" s="106"/>
      <c r="D98" s="108"/>
      <c r="E98" s="46" t="s">
        <v>73</v>
      </c>
      <c r="F98" s="101" t="s">
        <v>338</v>
      </c>
      <c r="G98" s="19"/>
      <c r="H98" s="28">
        <v>3.5714285714285698E-2</v>
      </c>
      <c r="I98" s="12">
        <f>IF(F98="x",H98,"0")</f>
        <v>3.5714285714285698E-2</v>
      </c>
      <c r="J98" s="12"/>
    </row>
    <row r="99" spans="2:10" ht="25.5" x14ac:dyDescent="0.2">
      <c r="B99" s="106" t="s">
        <v>48</v>
      </c>
      <c r="C99" s="107">
        <v>9.1</v>
      </c>
      <c r="D99" s="108" t="s">
        <v>40</v>
      </c>
      <c r="E99" s="35" t="s">
        <v>130</v>
      </c>
      <c r="F99" s="101" t="s">
        <v>338</v>
      </c>
      <c r="G99" s="19"/>
      <c r="H99" s="28">
        <v>0.25</v>
      </c>
      <c r="I99" s="12">
        <f>IF(F99="x",H99,"0")</f>
        <v>0.25</v>
      </c>
      <c r="J99" s="12"/>
    </row>
    <row r="100" spans="2:10" x14ac:dyDescent="0.2">
      <c r="B100" s="106"/>
      <c r="C100" s="107"/>
      <c r="D100" s="108"/>
      <c r="E100" s="35" t="s">
        <v>128</v>
      </c>
      <c r="F100" s="101" t="s">
        <v>338</v>
      </c>
      <c r="G100" s="19"/>
      <c r="H100" s="28">
        <v>0.25</v>
      </c>
      <c r="I100" s="12">
        <f>IF(F100="x",H100,"0")</f>
        <v>0.25</v>
      </c>
      <c r="J100" s="12"/>
    </row>
    <row r="101" spans="2:10" x14ac:dyDescent="0.2">
      <c r="B101" s="5"/>
      <c r="C101" s="9"/>
      <c r="D101" s="4" t="s">
        <v>154</v>
      </c>
      <c r="E101" s="10"/>
      <c r="F101" s="21"/>
      <c r="G101" s="21"/>
      <c r="H101" s="31"/>
      <c r="I101" s="26"/>
      <c r="J101" s="26"/>
    </row>
    <row r="102" spans="2:10" x14ac:dyDescent="0.2">
      <c r="B102" s="112" t="s">
        <v>48</v>
      </c>
      <c r="C102" s="114">
        <v>6.1</v>
      </c>
      <c r="D102" s="108" t="s">
        <v>34</v>
      </c>
      <c r="E102" s="46" t="s">
        <v>110</v>
      </c>
      <c r="F102" s="101" t="s">
        <v>338</v>
      </c>
      <c r="G102" s="19"/>
      <c r="H102" s="27">
        <v>0.14285714285714199</v>
      </c>
      <c r="I102" s="12">
        <f t="shared" ref="I102:I108" si="8">IF(F102="x",H102,"0")</f>
        <v>0.14285714285714199</v>
      </c>
      <c r="J102" s="12"/>
    </row>
    <row r="103" spans="2:10" x14ac:dyDescent="0.2">
      <c r="B103" s="112"/>
      <c r="C103" s="114"/>
      <c r="D103" s="108"/>
      <c r="E103" s="46" t="s">
        <v>111</v>
      </c>
      <c r="F103" s="101" t="s">
        <v>338</v>
      </c>
      <c r="G103" s="101"/>
      <c r="H103" s="27">
        <v>0.14285714285714199</v>
      </c>
      <c r="I103" s="12">
        <f t="shared" si="8"/>
        <v>0.14285714285714199</v>
      </c>
      <c r="J103" s="12"/>
    </row>
    <row r="104" spans="2:10" x14ac:dyDescent="0.2">
      <c r="B104" s="112" t="s">
        <v>48</v>
      </c>
      <c r="C104" s="114">
        <v>6.2</v>
      </c>
      <c r="D104" s="108" t="s">
        <v>16</v>
      </c>
      <c r="E104" s="46" t="s">
        <v>112</v>
      </c>
      <c r="F104" s="101" t="s">
        <v>338</v>
      </c>
      <c r="G104" s="101"/>
      <c r="H104" s="27">
        <v>0.14285714285714199</v>
      </c>
      <c r="I104" s="12">
        <f t="shared" si="8"/>
        <v>0.14285714285714199</v>
      </c>
      <c r="J104" s="12"/>
    </row>
    <row r="105" spans="2:10" ht="25.5" x14ac:dyDescent="0.2">
      <c r="B105" s="112"/>
      <c r="C105" s="114"/>
      <c r="D105" s="108"/>
      <c r="E105" s="35" t="s">
        <v>113</v>
      </c>
      <c r="F105" s="101" t="s">
        <v>338</v>
      </c>
      <c r="G105" s="19"/>
      <c r="H105" s="27">
        <v>0.14285714285714199</v>
      </c>
      <c r="I105" s="12">
        <f t="shared" si="8"/>
        <v>0.14285714285714199</v>
      </c>
      <c r="J105" s="12"/>
    </row>
    <row r="106" spans="2:10" x14ac:dyDescent="0.2">
      <c r="B106" s="112"/>
      <c r="C106" s="114"/>
      <c r="D106" s="108"/>
      <c r="E106" s="46" t="s">
        <v>114</v>
      </c>
      <c r="F106" s="101" t="s">
        <v>338</v>
      </c>
      <c r="G106" s="19"/>
      <c r="H106" s="27">
        <v>0.14285714285714199</v>
      </c>
      <c r="I106" s="12">
        <f t="shared" si="8"/>
        <v>0.14285714285714199</v>
      </c>
      <c r="J106" s="12"/>
    </row>
    <row r="107" spans="2:10" ht="38.25" x14ac:dyDescent="0.2">
      <c r="B107" s="112" t="s">
        <v>48</v>
      </c>
      <c r="C107" s="115">
        <v>6.3</v>
      </c>
      <c r="D107" s="108" t="s">
        <v>35</v>
      </c>
      <c r="E107" s="35" t="s">
        <v>115</v>
      </c>
      <c r="F107" s="101" t="s">
        <v>338</v>
      </c>
      <c r="G107" s="19"/>
      <c r="H107" s="27">
        <v>0.14285714285714199</v>
      </c>
      <c r="I107" s="12">
        <f t="shared" si="8"/>
        <v>0.14285714285714199</v>
      </c>
      <c r="J107" s="12"/>
    </row>
    <row r="108" spans="2:10" ht="25.5" x14ac:dyDescent="0.2">
      <c r="B108" s="112"/>
      <c r="C108" s="116"/>
      <c r="D108" s="108"/>
      <c r="E108" s="35" t="s">
        <v>116</v>
      </c>
      <c r="F108" s="101" t="s">
        <v>338</v>
      </c>
      <c r="G108" s="19"/>
      <c r="H108" s="27">
        <v>0.14285714285714199</v>
      </c>
      <c r="I108" s="12">
        <f t="shared" si="8"/>
        <v>0.14285714285714199</v>
      </c>
      <c r="J108" s="12"/>
    </row>
    <row r="119" spans="6:6" x14ac:dyDescent="0.2">
      <c r="F119" s="18" t="s">
        <v>338</v>
      </c>
    </row>
  </sheetData>
  <mergeCells count="111">
    <mergeCell ref="C2:E2"/>
    <mergeCell ref="I3:I4"/>
    <mergeCell ref="C3:C4"/>
    <mergeCell ref="D57:D59"/>
    <mergeCell ref="C57:C59"/>
    <mergeCell ref="H3:H4"/>
    <mergeCell ref="C43:C49"/>
    <mergeCell ref="D43:D49"/>
    <mergeCell ref="J3:J4"/>
    <mergeCell ref="C35:C36"/>
    <mergeCell ref="D35:D36"/>
    <mergeCell ref="D39:D40"/>
    <mergeCell ref="F2:H2"/>
    <mergeCell ref="D3:D4"/>
    <mergeCell ref="E3:E4"/>
    <mergeCell ref="F3:G3"/>
    <mergeCell ref="B11:B13"/>
    <mergeCell ref="C11:C13"/>
    <mergeCell ref="D11:D13"/>
    <mergeCell ref="B14:B16"/>
    <mergeCell ref="C14:C16"/>
    <mergeCell ref="D14:D16"/>
    <mergeCell ref="B6:B8"/>
    <mergeCell ref="C6:C8"/>
    <mergeCell ref="D6:D8"/>
    <mergeCell ref="B9:B10"/>
    <mergeCell ref="C9:C10"/>
    <mergeCell ref="D9:D10"/>
    <mergeCell ref="B96:B98"/>
    <mergeCell ref="C96:C98"/>
    <mergeCell ref="D96:D98"/>
    <mergeCell ref="B64:B65"/>
    <mergeCell ref="C64:C65"/>
    <mergeCell ref="D64:D65"/>
    <mergeCell ref="B66:B67"/>
    <mergeCell ref="C66:C67"/>
    <mergeCell ref="D66:D67"/>
    <mergeCell ref="B85:B88"/>
    <mergeCell ref="D85:D88"/>
    <mergeCell ref="B77:B78"/>
    <mergeCell ref="C77:C78"/>
    <mergeCell ref="C70:C71"/>
    <mergeCell ref="D70:D71"/>
    <mergeCell ref="B89:B91"/>
    <mergeCell ref="C89:C91"/>
    <mergeCell ref="D89:D91"/>
    <mergeCell ref="D72:D73"/>
    <mergeCell ref="B82:B83"/>
    <mergeCell ref="C82:C83"/>
    <mergeCell ref="D82:D83"/>
    <mergeCell ref="B74:B75"/>
    <mergeCell ref="C74:C75"/>
    <mergeCell ref="B17:B19"/>
    <mergeCell ref="C17:C19"/>
    <mergeCell ref="D17:D19"/>
    <mergeCell ref="B52:B55"/>
    <mergeCell ref="C52:C55"/>
    <mergeCell ref="D52:D55"/>
    <mergeCell ref="C62:C63"/>
    <mergeCell ref="D62:D63"/>
    <mergeCell ref="B43:B49"/>
    <mergeCell ref="B57:B59"/>
    <mergeCell ref="B60:B61"/>
    <mergeCell ref="C60:C61"/>
    <mergeCell ref="D60:D61"/>
    <mergeCell ref="B21:B22"/>
    <mergeCell ref="C21:C22"/>
    <mergeCell ref="D21:D22"/>
    <mergeCell ref="B24:B26"/>
    <mergeCell ref="C24:C26"/>
    <mergeCell ref="D24:D26"/>
    <mergeCell ref="B62:B63"/>
    <mergeCell ref="B32:B33"/>
    <mergeCell ref="C32:C33"/>
    <mergeCell ref="D32:D33"/>
    <mergeCell ref="B35:B36"/>
    <mergeCell ref="B99:B100"/>
    <mergeCell ref="C99:C100"/>
    <mergeCell ref="D99:D100"/>
    <mergeCell ref="B107:B108"/>
    <mergeCell ref="D107:D108"/>
    <mergeCell ref="B37:B38"/>
    <mergeCell ref="C37:C38"/>
    <mergeCell ref="D37:D38"/>
    <mergeCell ref="B92:B94"/>
    <mergeCell ref="C92:C94"/>
    <mergeCell ref="D92:D94"/>
    <mergeCell ref="B39:B40"/>
    <mergeCell ref="C39:C40"/>
    <mergeCell ref="B102:B103"/>
    <mergeCell ref="C102:C103"/>
    <mergeCell ref="D102:D103"/>
    <mergeCell ref="B104:B106"/>
    <mergeCell ref="C104:C106"/>
    <mergeCell ref="D104:D106"/>
    <mergeCell ref="D77:D78"/>
    <mergeCell ref="C85:C88"/>
    <mergeCell ref="C107:C108"/>
    <mergeCell ref="B72:B73"/>
    <mergeCell ref="C72:C73"/>
    <mergeCell ref="D74:D75"/>
    <mergeCell ref="B79:B81"/>
    <mergeCell ref="C79:C81"/>
    <mergeCell ref="D79:D81"/>
    <mergeCell ref="B50:B51"/>
    <mergeCell ref="C50:C51"/>
    <mergeCell ref="D50:D51"/>
    <mergeCell ref="B68:B69"/>
    <mergeCell ref="C68:C69"/>
    <mergeCell ref="D68:D69"/>
    <mergeCell ref="B70:B71"/>
  </mergeCells>
  <phoneticPr fontId="2" type="noConversion"/>
  <pageMargins left="0.16" right="0.16" top="0.17" bottom="0.28999999999999998" header="0.5" footer="0.5"/>
  <pageSetup paperSize="9" scale="50"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D16"/>
  <sheetViews>
    <sheetView showGridLines="0" topLeftCell="A28" zoomScale="90" zoomScaleNormal="90" workbookViewId="0">
      <selection activeCell="D57" sqref="D57"/>
    </sheetView>
  </sheetViews>
  <sheetFormatPr defaultRowHeight="12.75" x14ac:dyDescent="0.2"/>
  <cols>
    <col min="2" max="2" width="3.28515625" bestFit="1" customWidth="1"/>
    <col min="3" max="3" width="61" bestFit="1" customWidth="1"/>
    <col min="4" max="4" width="16.140625" bestFit="1" customWidth="1"/>
  </cols>
  <sheetData>
    <row r="2" spans="2:4" ht="20.25" x14ac:dyDescent="0.3">
      <c r="B2" s="137" t="s">
        <v>165</v>
      </c>
      <c r="C2" s="137"/>
      <c r="D2" s="137"/>
    </row>
    <row r="3" spans="2:4" ht="15.75" x14ac:dyDescent="0.2">
      <c r="B3" s="50" t="s">
        <v>164</v>
      </c>
      <c r="C3" s="51" t="s">
        <v>173</v>
      </c>
      <c r="D3" s="52" t="s">
        <v>147</v>
      </c>
    </row>
    <row r="4" spans="2:4" x14ac:dyDescent="0.2">
      <c r="B4" s="53">
        <v>1</v>
      </c>
      <c r="C4" s="48" t="s">
        <v>141</v>
      </c>
      <c r="D4" s="103">
        <f>SUM(Checklist!I57+Checklist!I58+Checklist!I59+Checklist!I60+Checklist!I61+Checklist!I62+Checklist!I63+Checklist!I64+Checklist!I65)</f>
        <v>0.99999999999999867</v>
      </c>
    </row>
    <row r="5" spans="2:4" x14ac:dyDescent="0.2">
      <c r="B5" s="54">
        <v>2</v>
      </c>
      <c r="C5" s="48" t="s">
        <v>142</v>
      </c>
      <c r="D5" s="103">
        <f>SUM(Checklist!I6+Checklist!I7+Checklist!I8+Checklist!I9+Checklist!I10+Checklist!I11+Checklist!I12+Checklist!I13+Checklist!I14+Checklist!I15+Checklist!I16+Checklist!I17+Checklist!I18+Checklist!I19+Checklist!I43+Checklist!I44+Checklist!I45+Checklist!I46+Checklist!I47+Checklist!I48+Checklist!I49+Checklist!I52+Checklist!I53+Checklist!I54+Checklist!I55+Checklist!I96+Checklist!I97+Checklist!I98)</f>
        <v>0.78571428571428537</v>
      </c>
    </row>
    <row r="6" spans="2:4" x14ac:dyDescent="0.2">
      <c r="B6" s="54">
        <v>3</v>
      </c>
      <c r="C6" s="48" t="s">
        <v>23</v>
      </c>
      <c r="D6" s="103">
        <f>Checklist!I85+Checklist!I86+Checklist!I87+Checklist!I88+Checklist!I66+Checklist!I67+Checklist!I21+Checklist!I22+Checklist!I23+Checklist!I24+Checklist!I25+Checklist!I26</f>
        <v>0.99999999999999944</v>
      </c>
    </row>
    <row r="7" spans="2:4" x14ac:dyDescent="0.2">
      <c r="B7" s="54">
        <v>4</v>
      </c>
      <c r="C7" s="48" t="s">
        <v>10</v>
      </c>
      <c r="D7" s="103">
        <f>SUM(Checklist!I77:I83)</f>
        <v>0.999999999999994</v>
      </c>
    </row>
    <row r="8" spans="2:4" x14ac:dyDescent="0.2">
      <c r="B8" s="54">
        <v>5</v>
      </c>
      <c r="C8" s="48" t="s">
        <v>14</v>
      </c>
      <c r="D8" s="103">
        <f>SUM(Checklist!I29+Checklist!I30+Checklist!I31+Checklist!I32+Checklist!I33+Checklist!I34+Checklist!I35+Checklist!I36+Checklist!I28)</f>
        <v>0.66666666666666585</v>
      </c>
    </row>
    <row r="9" spans="2:4" x14ac:dyDescent="0.2">
      <c r="B9" s="54">
        <v>6</v>
      </c>
      <c r="C9" s="48" t="s">
        <v>33</v>
      </c>
      <c r="D9" s="103">
        <f>SUM(Checklist!I102+Checklist!I103+Checklist!I104+Checklist!I105+Checklist!I106+Checklist!I107+Checklist!I108)</f>
        <v>0.999999999999994</v>
      </c>
    </row>
    <row r="10" spans="2:4" x14ac:dyDescent="0.2">
      <c r="B10" s="54">
        <v>7</v>
      </c>
      <c r="C10" s="48" t="s">
        <v>143</v>
      </c>
      <c r="D10" s="103">
        <f>SUM(Checklist!I37+Checklist!I38+Checklist!I39+Checklist!I40+Checklist!I41)</f>
        <v>1</v>
      </c>
    </row>
    <row r="11" spans="2:4" x14ac:dyDescent="0.2">
      <c r="B11" s="54">
        <v>8</v>
      </c>
      <c r="C11" s="48" t="s">
        <v>144</v>
      </c>
      <c r="D11" s="103">
        <f>Checklist!I89+Checklist!I90+Checklist!I91+Checklist!I92+Checklist!I93+Checklist!I94+Checklist!I95</f>
        <v>0.999999999999994</v>
      </c>
    </row>
    <row r="12" spans="2:4" x14ac:dyDescent="0.2">
      <c r="B12" s="53">
        <v>9</v>
      </c>
      <c r="C12" s="48" t="s">
        <v>145</v>
      </c>
      <c r="D12" s="103">
        <f>Checklist!I99+Checklist!I100+Checklist!I50+Checklist!I51</f>
        <v>1</v>
      </c>
    </row>
    <row r="13" spans="2:4" x14ac:dyDescent="0.2">
      <c r="B13" s="53">
        <v>10</v>
      </c>
      <c r="C13" s="48" t="s">
        <v>42</v>
      </c>
      <c r="D13" s="103">
        <f>Checklist!I68+Checklist!I69+Checklist!I70+Checklist!I71</f>
        <v>1</v>
      </c>
    </row>
    <row r="14" spans="2:4" x14ac:dyDescent="0.2">
      <c r="B14" s="54">
        <v>11</v>
      </c>
      <c r="C14" s="48" t="s">
        <v>146</v>
      </c>
      <c r="D14" s="103">
        <f>Checklist!I72+Checklist!I73+Checklist!I74+Checklist!I75</f>
        <v>1</v>
      </c>
    </row>
    <row r="15" spans="2:4" x14ac:dyDescent="0.2">
      <c r="B15" s="40"/>
      <c r="C15" s="40"/>
      <c r="D15" s="40"/>
    </row>
    <row r="16" spans="2:4" ht="15.75" x14ac:dyDescent="0.2">
      <c r="D16" s="55">
        <f>AVERAGE(D4:D14)</f>
        <v>0.95021645021644829</v>
      </c>
    </row>
  </sheetData>
  <mergeCells count="1">
    <mergeCell ref="B2:D2"/>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tabSelected="1" workbookViewId="0">
      <selection activeCell="B2" sqref="B1:B1048576"/>
    </sheetView>
  </sheetViews>
  <sheetFormatPr defaultRowHeight="12.75" x14ac:dyDescent="0.2"/>
  <cols>
    <col min="2" max="2" width="47" customWidth="1"/>
    <col min="4" max="4" width="9.42578125" customWidth="1"/>
    <col min="5" max="5" width="0" hidden="1" customWidth="1"/>
    <col min="6" max="6" width="9.28515625" customWidth="1"/>
  </cols>
  <sheetData>
    <row r="1" spans="1:6" ht="21" thickBot="1" x14ac:dyDescent="0.35">
      <c r="A1" s="138" t="s">
        <v>174</v>
      </c>
      <c r="B1" s="138"/>
      <c r="C1" s="138"/>
      <c r="D1" s="138"/>
      <c r="E1" s="138"/>
      <c r="F1" s="138"/>
    </row>
    <row r="2" spans="1:6" ht="16.5" thickBot="1" x14ac:dyDescent="0.3">
      <c r="A2" s="75" t="s">
        <v>164</v>
      </c>
      <c r="B2" s="76" t="s">
        <v>175</v>
      </c>
      <c r="C2" s="77" t="s">
        <v>171</v>
      </c>
      <c r="D2" s="74" t="s">
        <v>172</v>
      </c>
      <c r="E2" s="74"/>
      <c r="F2" s="74"/>
    </row>
    <row r="3" spans="1:6" x14ac:dyDescent="0.2">
      <c r="A3" s="78">
        <v>1</v>
      </c>
      <c r="B3" s="79" t="s">
        <v>176</v>
      </c>
      <c r="C3" s="80"/>
      <c r="D3" s="78"/>
      <c r="E3" s="81"/>
      <c r="F3" s="82">
        <f>SUM(F4:F7)</f>
        <v>0.75</v>
      </c>
    </row>
    <row r="4" spans="1:6" ht="38.25" x14ac:dyDescent="0.2">
      <c r="A4" s="56"/>
      <c r="B4" s="57" t="s">
        <v>177</v>
      </c>
      <c r="C4" s="58"/>
      <c r="D4" s="59" t="s">
        <v>338</v>
      </c>
      <c r="E4" s="60">
        <v>0.25</v>
      </c>
      <c r="F4" s="61" t="str">
        <f>IF(C4="X",E4,"0")</f>
        <v>0</v>
      </c>
    </row>
    <row r="5" spans="1:6" x14ac:dyDescent="0.2">
      <c r="A5" s="56"/>
      <c r="B5" s="57" t="s">
        <v>178</v>
      </c>
      <c r="C5" s="58" t="s">
        <v>338</v>
      </c>
      <c r="D5" s="59"/>
      <c r="E5" s="60">
        <v>0.25</v>
      </c>
      <c r="F5" s="61">
        <f t="shared" ref="F5:F18" si="0">IF(C5="X",E5,"0")</f>
        <v>0.25</v>
      </c>
    </row>
    <row r="6" spans="1:6" ht="25.5" x14ac:dyDescent="0.2">
      <c r="A6" s="56"/>
      <c r="B6" s="57" t="s">
        <v>179</v>
      </c>
      <c r="C6" s="58" t="s">
        <v>338</v>
      </c>
      <c r="D6" s="59"/>
      <c r="E6" s="60">
        <v>0.25</v>
      </c>
      <c r="F6" s="61">
        <f t="shared" si="0"/>
        <v>0.25</v>
      </c>
    </row>
    <row r="7" spans="1:6" ht="25.5" x14ac:dyDescent="0.2">
      <c r="A7" s="56"/>
      <c r="B7" s="57" t="s">
        <v>180</v>
      </c>
      <c r="C7" s="58" t="s">
        <v>338</v>
      </c>
      <c r="D7" s="59"/>
      <c r="E7" s="60">
        <v>0.25</v>
      </c>
      <c r="F7" s="61">
        <f t="shared" si="0"/>
        <v>0.25</v>
      </c>
    </row>
    <row r="8" spans="1:6" x14ac:dyDescent="0.2">
      <c r="A8" s="83">
        <v>2</v>
      </c>
      <c r="B8" s="84" t="s">
        <v>181</v>
      </c>
      <c r="C8" s="85"/>
      <c r="D8" s="86"/>
      <c r="E8" s="87"/>
      <c r="F8" s="88">
        <f>SUM(F9:F10)</f>
        <v>1</v>
      </c>
    </row>
    <row r="9" spans="1:6" x14ac:dyDescent="0.2">
      <c r="A9" s="56"/>
      <c r="B9" s="57" t="s">
        <v>182</v>
      </c>
      <c r="C9" s="58" t="s">
        <v>338</v>
      </c>
      <c r="D9" s="56"/>
      <c r="E9" s="60">
        <v>0.5</v>
      </c>
      <c r="F9" s="61">
        <f t="shared" si="0"/>
        <v>0.5</v>
      </c>
    </row>
    <row r="10" spans="1:6" x14ac:dyDescent="0.2">
      <c r="A10" s="56"/>
      <c r="B10" s="57" t="s">
        <v>339</v>
      </c>
      <c r="C10" s="58" t="s">
        <v>338</v>
      </c>
      <c r="D10" s="56"/>
      <c r="E10" s="60">
        <v>0.5</v>
      </c>
      <c r="F10" s="61">
        <f t="shared" si="0"/>
        <v>0.5</v>
      </c>
    </row>
    <row r="11" spans="1:6" x14ac:dyDescent="0.2">
      <c r="A11" s="83">
        <v>3</v>
      </c>
      <c r="B11" s="84" t="s">
        <v>183</v>
      </c>
      <c r="C11" s="85"/>
      <c r="D11" s="86"/>
      <c r="E11" s="89">
        <v>1</v>
      </c>
      <c r="F11" s="88">
        <f>F12</f>
        <v>1</v>
      </c>
    </row>
    <row r="12" spans="1:6" ht="25.5" x14ac:dyDescent="0.2">
      <c r="A12" s="62"/>
      <c r="B12" s="63" t="s">
        <v>184</v>
      </c>
      <c r="C12" s="64" t="s">
        <v>338</v>
      </c>
      <c r="D12" s="62"/>
      <c r="E12" s="65">
        <v>1</v>
      </c>
      <c r="F12" s="66">
        <f t="shared" si="0"/>
        <v>1</v>
      </c>
    </row>
    <row r="13" spans="1:6" ht="25.5" x14ac:dyDescent="0.2">
      <c r="A13" s="83">
        <v>4</v>
      </c>
      <c r="B13" s="84" t="s">
        <v>185</v>
      </c>
      <c r="C13" s="85"/>
      <c r="D13" s="86"/>
      <c r="E13" s="87"/>
      <c r="F13" s="88">
        <f>SUM(F14:F15)</f>
        <v>0.5</v>
      </c>
    </row>
    <row r="14" spans="1:6" ht="25.5" x14ac:dyDescent="0.2">
      <c r="A14" s="56"/>
      <c r="B14" s="57" t="s">
        <v>186</v>
      </c>
      <c r="C14" s="58"/>
      <c r="D14" s="59" t="s">
        <v>338</v>
      </c>
      <c r="E14" s="60">
        <v>0.5</v>
      </c>
      <c r="F14" s="61" t="str">
        <f t="shared" si="0"/>
        <v>0</v>
      </c>
    </row>
    <row r="15" spans="1:6" ht="38.25" x14ac:dyDescent="0.2">
      <c r="A15" s="56"/>
      <c r="B15" s="57" t="s">
        <v>187</v>
      </c>
      <c r="C15" s="58" t="s">
        <v>338</v>
      </c>
      <c r="D15" s="59"/>
      <c r="E15" s="60">
        <v>0.5</v>
      </c>
      <c r="F15" s="61">
        <f t="shared" si="0"/>
        <v>0.5</v>
      </c>
    </row>
    <row r="16" spans="1:6" x14ac:dyDescent="0.2">
      <c r="A16" s="83">
        <v>5</v>
      </c>
      <c r="B16" s="84" t="s">
        <v>188</v>
      </c>
      <c r="C16" s="85"/>
      <c r="D16" s="83"/>
      <c r="E16" s="90"/>
      <c r="F16" s="88">
        <f>SUM(F17:F18)</f>
        <v>1</v>
      </c>
    </row>
    <row r="17" spans="1:6" x14ac:dyDescent="0.2">
      <c r="A17" s="67"/>
      <c r="B17" s="57" t="s">
        <v>189</v>
      </c>
      <c r="C17" s="68" t="s">
        <v>338</v>
      </c>
      <c r="D17" s="59"/>
      <c r="E17" s="60">
        <v>0.5</v>
      </c>
      <c r="F17" s="61">
        <f t="shared" si="0"/>
        <v>0.5</v>
      </c>
    </row>
    <row r="18" spans="1:6" x14ac:dyDescent="0.2">
      <c r="A18" s="69"/>
      <c r="B18" s="70" t="s">
        <v>190</v>
      </c>
      <c r="C18" s="58" t="s">
        <v>338</v>
      </c>
      <c r="D18" s="59"/>
      <c r="E18" s="60">
        <v>0.5</v>
      </c>
      <c r="F18" s="61">
        <f t="shared" si="0"/>
        <v>0.5</v>
      </c>
    </row>
    <row r="19" spans="1:6" ht="13.5" thickBot="1" x14ac:dyDescent="0.25">
      <c r="B19" s="71"/>
      <c r="C19" s="72"/>
      <c r="E19" s="73"/>
    </row>
    <row r="20" spans="1:6" ht="13.5" thickBot="1" x14ac:dyDescent="0.25">
      <c r="C20" s="72"/>
      <c r="E20" s="73"/>
      <c r="F20" s="92">
        <f>AVERAGE(F3,F8,F11,F16)</f>
        <v>0.9375</v>
      </c>
    </row>
  </sheetData>
  <mergeCells count="1">
    <mergeCell ref="A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5"/>
  <sheetViews>
    <sheetView showGridLines="0" zoomScale="80" zoomScaleNormal="80" workbookViewId="0">
      <pane ySplit="4" topLeftCell="A66" activePane="bottomLeft" state="frozen"/>
      <selection pane="bottomLeft" activeCell="C87" sqref="C87"/>
    </sheetView>
  </sheetViews>
  <sheetFormatPr defaultRowHeight="12.75" x14ac:dyDescent="0.2"/>
  <cols>
    <col min="1" max="1" width="16.28515625" customWidth="1"/>
    <col min="2" max="2" width="55.85546875" customWidth="1"/>
    <col min="3" max="3" width="116.5703125" customWidth="1"/>
    <col min="4" max="4" width="5.85546875" style="18" customWidth="1"/>
    <col min="5" max="5" width="8.7109375" style="18" customWidth="1"/>
    <col min="6" max="6" width="14.5703125" style="18" customWidth="1"/>
    <col min="7" max="7" width="17.42578125" style="25" customWidth="1"/>
    <col min="8" max="8" width="54" style="25" customWidth="1"/>
  </cols>
  <sheetData>
    <row r="1" spans="2:8" ht="15.75" x14ac:dyDescent="0.2">
      <c r="D1"/>
      <c r="E1"/>
      <c r="F1"/>
      <c r="G1" s="41"/>
      <c r="H1" s="93" t="s">
        <v>197</v>
      </c>
    </row>
    <row r="2" spans="2:8" ht="26.25" x14ac:dyDescent="0.2">
      <c r="B2" s="124"/>
      <c r="C2" s="125"/>
      <c r="D2" s="130"/>
      <c r="E2" s="131"/>
      <c r="F2" s="132"/>
      <c r="G2" s="41"/>
      <c r="H2" s="93" t="s">
        <v>198</v>
      </c>
    </row>
    <row r="3" spans="2:8" ht="15.75" customHeight="1" x14ac:dyDescent="0.2">
      <c r="B3" s="133" t="s">
        <v>193</v>
      </c>
      <c r="C3" s="133" t="s">
        <v>192</v>
      </c>
      <c r="D3" s="135" t="s">
        <v>194</v>
      </c>
      <c r="E3" s="136"/>
      <c r="F3" s="126" t="s">
        <v>139</v>
      </c>
      <c r="G3" s="126" t="s">
        <v>50</v>
      </c>
      <c r="H3" s="129" t="s">
        <v>196</v>
      </c>
    </row>
    <row r="4" spans="2:8" ht="15.75" x14ac:dyDescent="0.2">
      <c r="B4" s="134"/>
      <c r="C4" s="134"/>
      <c r="D4" s="43" t="s">
        <v>195</v>
      </c>
      <c r="E4" s="43" t="s">
        <v>172</v>
      </c>
      <c r="F4" s="126"/>
      <c r="G4" s="126"/>
      <c r="H4" s="129"/>
    </row>
    <row r="5" spans="2:8" x14ac:dyDescent="0.2">
      <c r="B5" s="3" t="s">
        <v>191</v>
      </c>
      <c r="C5" s="10"/>
      <c r="D5" s="21"/>
      <c r="E5" s="21"/>
      <c r="F5" s="21"/>
      <c r="G5" s="29"/>
      <c r="H5" s="29"/>
    </row>
    <row r="6" spans="2:8" x14ac:dyDescent="0.2">
      <c r="B6" s="108" t="s">
        <v>199</v>
      </c>
      <c r="C6" s="94" t="s">
        <v>204</v>
      </c>
      <c r="D6" s="19"/>
      <c r="E6" s="19"/>
      <c r="F6" s="28">
        <v>3.5714285714285698E-2</v>
      </c>
      <c r="G6" s="12" t="str">
        <f t="shared" ref="G6:G19" si="0">IF(D6="x",F6,"0")</f>
        <v>0</v>
      </c>
      <c r="H6" s="12"/>
    </row>
    <row r="7" spans="2:8" x14ac:dyDescent="0.2">
      <c r="B7" s="108"/>
      <c r="C7" s="94" t="s">
        <v>205</v>
      </c>
      <c r="D7" s="19"/>
      <c r="E7" s="19"/>
      <c r="F7" s="28">
        <v>3.5714285714285698E-2</v>
      </c>
      <c r="G7" s="12" t="str">
        <f t="shared" si="0"/>
        <v>0</v>
      </c>
      <c r="H7" s="12"/>
    </row>
    <row r="8" spans="2:8" x14ac:dyDescent="0.2">
      <c r="B8" s="108"/>
      <c r="C8" s="95" t="s">
        <v>206</v>
      </c>
      <c r="D8" s="19"/>
      <c r="E8" s="19"/>
      <c r="F8" s="28">
        <v>3.5714285714285698E-2</v>
      </c>
      <c r="G8" s="12" t="str">
        <f t="shared" si="0"/>
        <v>0</v>
      </c>
      <c r="H8" s="12"/>
    </row>
    <row r="9" spans="2:8" x14ac:dyDescent="0.2">
      <c r="B9" s="111" t="s">
        <v>200</v>
      </c>
      <c r="C9" s="94" t="s">
        <v>207</v>
      </c>
      <c r="D9" s="19"/>
      <c r="E9" s="19"/>
      <c r="F9" s="28">
        <v>3.5714285714285698E-2</v>
      </c>
      <c r="G9" s="12" t="str">
        <f t="shared" si="0"/>
        <v>0</v>
      </c>
      <c r="H9" s="12"/>
    </row>
    <row r="10" spans="2:8" x14ac:dyDescent="0.2">
      <c r="B10" s="111"/>
      <c r="C10" s="95" t="s">
        <v>213</v>
      </c>
      <c r="D10" s="19"/>
      <c r="E10" s="19"/>
      <c r="F10" s="28">
        <v>3.5714285714285698E-2</v>
      </c>
      <c r="G10" s="12" t="str">
        <f t="shared" si="0"/>
        <v>0</v>
      </c>
      <c r="H10" s="12"/>
    </row>
    <row r="11" spans="2:8" x14ac:dyDescent="0.2">
      <c r="B11" s="111" t="s">
        <v>201</v>
      </c>
      <c r="C11" s="95" t="s">
        <v>208</v>
      </c>
      <c r="D11" s="19"/>
      <c r="E11" s="19"/>
      <c r="F11" s="28">
        <v>3.5714285714285698E-2</v>
      </c>
      <c r="G11" s="12" t="str">
        <f t="shared" si="0"/>
        <v>0</v>
      </c>
      <c r="H11" s="12"/>
    </row>
    <row r="12" spans="2:8" x14ac:dyDescent="0.2">
      <c r="B12" s="111"/>
      <c r="C12" s="95" t="s">
        <v>209</v>
      </c>
      <c r="D12" s="19"/>
      <c r="E12" s="19"/>
      <c r="F12" s="28">
        <v>3.5714285714285698E-2</v>
      </c>
      <c r="G12" s="12" t="str">
        <f t="shared" si="0"/>
        <v>0</v>
      </c>
      <c r="H12" s="12"/>
    </row>
    <row r="13" spans="2:8" x14ac:dyDescent="0.2">
      <c r="B13" s="111"/>
      <c r="C13" s="94" t="s">
        <v>210</v>
      </c>
      <c r="D13" s="19"/>
      <c r="E13" s="19"/>
      <c r="F13" s="28">
        <v>3.5714285714285698E-2</v>
      </c>
      <c r="G13" s="12" t="str">
        <f t="shared" si="0"/>
        <v>0</v>
      </c>
      <c r="H13" s="12"/>
    </row>
    <row r="14" spans="2:8" x14ac:dyDescent="0.2">
      <c r="B14" s="111" t="s">
        <v>202</v>
      </c>
      <c r="C14" s="95" t="s">
        <v>211</v>
      </c>
      <c r="D14" s="19"/>
      <c r="E14" s="19"/>
      <c r="F14" s="28">
        <v>3.5714285714285698E-2</v>
      </c>
      <c r="G14" s="12" t="str">
        <f t="shared" si="0"/>
        <v>0</v>
      </c>
      <c r="H14" s="12"/>
    </row>
    <row r="15" spans="2:8" x14ac:dyDescent="0.2">
      <c r="B15" s="111"/>
      <c r="C15" s="95" t="s">
        <v>212</v>
      </c>
      <c r="D15" s="19"/>
      <c r="E15" s="19"/>
      <c r="F15" s="28">
        <v>3.5714285714285698E-2</v>
      </c>
      <c r="G15" s="12" t="str">
        <f t="shared" si="0"/>
        <v>0</v>
      </c>
      <c r="H15" s="12"/>
    </row>
    <row r="16" spans="2:8" x14ac:dyDescent="0.2">
      <c r="B16" s="111"/>
      <c r="C16" s="94" t="s">
        <v>214</v>
      </c>
      <c r="D16" s="19"/>
      <c r="E16" s="19"/>
      <c r="F16" s="28">
        <v>3.5714285714285698E-2</v>
      </c>
      <c r="G16" s="12" t="str">
        <f t="shared" si="0"/>
        <v>0</v>
      </c>
      <c r="H16" s="12"/>
    </row>
    <row r="17" spans="2:8" ht="38.25" x14ac:dyDescent="0.2">
      <c r="B17" s="108" t="s">
        <v>203</v>
      </c>
      <c r="C17" s="94" t="s">
        <v>215</v>
      </c>
      <c r="D17" s="19"/>
      <c r="E17" s="19"/>
      <c r="F17" s="28">
        <v>3.5714285714285698E-2</v>
      </c>
      <c r="G17" s="12" t="str">
        <f t="shared" si="0"/>
        <v>0</v>
      </c>
      <c r="H17" s="12"/>
    </row>
    <row r="18" spans="2:8" x14ac:dyDescent="0.2">
      <c r="B18" s="108"/>
      <c r="C18" s="95" t="s">
        <v>216</v>
      </c>
      <c r="D18" s="19"/>
      <c r="E18" s="19"/>
      <c r="F18" s="28">
        <v>3.5714285714285698E-2</v>
      </c>
      <c r="G18" s="12" t="str">
        <f t="shared" si="0"/>
        <v>0</v>
      </c>
      <c r="H18" s="12"/>
    </row>
    <row r="19" spans="2:8" x14ac:dyDescent="0.2">
      <c r="B19" s="108"/>
      <c r="C19" s="95" t="s">
        <v>217</v>
      </c>
      <c r="D19" s="19"/>
      <c r="E19" s="19"/>
      <c r="F19" s="28">
        <v>3.5714285714285698E-2</v>
      </c>
      <c r="G19" s="12" t="str">
        <f t="shared" si="0"/>
        <v>0</v>
      </c>
      <c r="H19" s="12"/>
    </row>
    <row r="20" spans="2:8" x14ac:dyDescent="0.2">
      <c r="B20" s="3" t="s">
        <v>218</v>
      </c>
      <c r="C20" s="10"/>
      <c r="D20" s="21"/>
      <c r="E20" s="21"/>
      <c r="F20" s="21"/>
      <c r="G20" s="26"/>
      <c r="H20" s="26"/>
    </row>
    <row r="21" spans="2:8" x14ac:dyDescent="0.2">
      <c r="B21" s="111" t="s">
        <v>219</v>
      </c>
      <c r="C21" s="95" t="s">
        <v>222</v>
      </c>
      <c r="D21" s="19"/>
      <c r="E21" s="19"/>
      <c r="F21" s="28">
        <v>8.3333333333333301E-2</v>
      </c>
      <c r="G21" s="12" t="str">
        <f t="shared" ref="G21:G26" si="1">IF(D21="x",F21,"0")</f>
        <v>0</v>
      </c>
      <c r="H21" s="12"/>
    </row>
    <row r="22" spans="2:8" x14ac:dyDescent="0.2">
      <c r="B22" s="111"/>
      <c r="C22" s="95" t="s">
        <v>223</v>
      </c>
      <c r="D22" s="19"/>
      <c r="E22" s="19"/>
      <c r="F22" s="28">
        <v>8.3333333333333301E-2</v>
      </c>
      <c r="G22" s="12" t="str">
        <f t="shared" si="1"/>
        <v>0</v>
      </c>
      <c r="H22" s="12"/>
    </row>
    <row r="23" spans="2:8" ht="25.5" x14ac:dyDescent="0.2">
      <c r="B23" s="91" t="s">
        <v>220</v>
      </c>
      <c r="C23" s="94" t="s">
        <v>224</v>
      </c>
      <c r="D23" s="19"/>
      <c r="E23" s="19"/>
      <c r="F23" s="28">
        <v>8.3333333333333301E-2</v>
      </c>
      <c r="G23" s="12" t="str">
        <f t="shared" si="1"/>
        <v>0</v>
      </c>
      <c r="H23" s="12"/>
    </row>
    <row r="24" spans="2:8" x14ac:dyDescent="0.2">
      <c r="B24" s="108" t="s">
        <v>221</v>
      </c>
      <c r="C24" s="95" t="s">
        <v>225</v>
      </c>
      <c r="D24" s="19"/>
      <c r="E24" s="19"/>
      <c r="F24" s="28">
        <v>8.3333333333333301E-2</v>
      </c>
      <c r="G24" s="12" t="str">
        <f t="shared" si="1"/>
        <v>0</v>
      </c>
      <c r="H24" s="12"/>
    </row>
    <row r="25" spans="2:8" ht="25.5" x14ac:dyDescent="0.2">
      <c r="B25" s="108"/>
      <c r="C25" s="96" t="s">
        <v>226</v>
      </c>
      <c r="D25" s="19"/>
      <c r="E25" s="19"/>
      <c r="F25" s="28">
        <v>8.3333333333333301E-2</v>
      </c>
      <c r="G25" s="12" t="str">
        <f t="shared" si="1"/>
        <v>0</v>
      </c>
      <c r="H25" s="12"/>
    </row>
    <row r="26" spans="2:8" x14ac:dyDescent="0.2">
      <c r="B26" s="108"/>
      <c r="C26" s="95" t="s">
        <v>227</v>
      </c>
      <c r="D26" s="19"/>
      <c r="E26" s="19"/>
      <c r="F26" s="28">
        <v>8.3333333333333301E-2</v>
      </c>
      <c r="G26" s="12" t="str">
        <f t="shared" si="1"/>
        <v>0</v>
      </c>
      <c r="H26" s="12"/>
    </row>
    <row r="27" spans="2:8" x14ac:dyDescent="0.2">
      <c r="B27" s="3" t="s">
        <v>228</v>
      </c>
      <c r="C27" s="10"/>
      <c r="D27" s="21"/>
      <c r="E27" s="21"/>
      <c r="F27" s="31"/>
      <c r="G27" s="26"/>
      <c r="H27" s="26"/>
    </row>
    <row r="28" spans="2:8" x14ac:dyDescent="0.2">
      <c r="B28" s="98" t="s">
        <v>229</v>
      </c>
      <c r="C28" s="47" t="s">
        <v>239</v>
      </c>
      <c r="D28" s="13"/>
      <c r="E28" s="13"/>
      <c r="F28" s="27">
        <v>0.11111111111111099</v>
      </c>
      <c r="G28" s="12" t="str">
        <f>IF(D28="x",F28,"0")</f>
        <v>0</v>
      </c>
      <c r="H28" s="12"/>
    </row>
    <row r="29" spans="2:8" s="17" customFormat="1" ht="38.25" x14ac:dyDescent="0.2">
      <c r="B29" s="98" t="s">
        <v>230</v>
      </c>
      <c r="C29" s="94" t="s">
        <v>240</v>
      </c>
      <c r="D29" s="13"/>
      <c r="E29" s="13"/>
      <c r="F29" s="27">
        <v>0.11111111111111099</v>
      </c>
      <c r="G29" s="12" t="str">
        <f t="shared" ref="G29:G41" si="2">IF(D29="x",F29,"0")</f>
        <v>0</v>
      </c>
      <c r="H29" s="12"/>
    </row>
    <row r="30" spans="2:8" x14ac:dyDescent="0.2">
      <c r="B30" s="98" t="s">
        <v>231</v>
      </c>
      <c r="C30" s="94" t="s">
        <v>241</v>
      </c>
      <c r="D30" s="19"/>
      <c r="E30" s="19"/>
      <c r="F30" s="27">
        <v>0.11111111111111099</v>
      </c>
      <c r="G30" s="12" t="str">
        <f t="shared" si="2"/>
        <v>0</v>
      </c>
      <c r="H30" s="12"/>
    </row>
    <row r="31" spans="2:8" s="17" customFormat="1" ht="25.5" x14ac:dyDescent="0.2">
      <c r="B31" s="98" t="s">
        <v>232</v>
      </c>
      <c r="C31" s="49" t="s">
        <v>242</v>
      </c>
      <c r="D31" s="13"/>
      <c r="E31" s="13"/>
      <c r="F31" s="27">
        <v>0.11111111111111099</v>
      </c>
      <c r="G31" s="12" t="str">
        <f t="shared" si="2"/>
        <v>0</v>
      </c>
      <c r="H31" s="12"/>
    </row>
    <row r="32" spans="2:8" s="17" customFormat="1" ht="38.25" x14ac:dyDescent="0.2">
      <c r="B32" s="151" t="s">
        <v>233</v>
      </c>
      <c r="C32" s="47" t="s">
        <v>243</v>
      </c>
      <c r="D32" s="13"/>
      <c r="E32" s="13"/>
      <c r="F32" s="27">
        <v>0.11111111111111099</v>
      </c>
      <c r="G32" s="12" t="str">
        <f t="shared" si="2"/>
        <v>0</v>
      </c>
      <c r="H32" s="12"/>
    </row>
    <row r="33" spans="2:8" s="17" customFormat="1" x14ac:dyDescent="0.2">
      <c r="B33" s="152"/>
      <c r="C33" s="47" t="s">
        <v>244</v>
      </c>
      <c r="D33" s="13"/>
      <c r="E33" s="13"/>
      <c r="F33" s="27">
        <v>0.11111111111111099</v>
      </c>
      <c r="G33" s="12" t="str">
        <f t="shared" si="2"/>
        <v>0</v>
      </c>
      <c r="H33" s="12"/>
    </row>
    <row r="34" spans="2:8" ht="25.5" x14ac:dyDescent="0.2">
      <c r="B34" s="98" t="s">
        <v>234</v>
      </c>
      <c r="C34" s="96" t="s">
        <v>245</v>
      </c>
      <c r="D34" s="19"/>
      <c r="E34" s="19"/>
      <c r="F34" s="27">
        <v>0.11111111111111099</v>
      </c>
      <c r="G34" s="12" t="str">
        <f t="shared" si="2"/>
        <v>0</v>
      </c>
      <c r="H34" s="12"/>
    </row>
    <row r="35" spans="2:8" ht="12.75" customHeight="1" x14ac:dyDescent="0.2">
      <c r="B35" s="149" t="s">
        <v>235</v>
      </c>
      <c r="C35" s="95" t="s">
        <v>246</v>
      </c>
      <c r="D35" s="19"/>
      <c r="E35" s="19"/>
      <c r="F35" s="27">
        <v>0.11111111111111099</v>
      </c>
      <c r="G35" s="12" t="str">
        <f t="shared" si="2"/>
        <v>0</v>
      </c>
      <c r="H35" s="12"/>
    </row>
    <row r="36" spans="2:8" x14ac:dyDescent="0.2">
      <c r="B36" s="150"/>
      <c r="C36" s="95" t="s">
        <v>247</v>
      </c>
      <c r="D36" s="19"/>
      <c r="E36" s="19"/>
      <c r="F36" s="27">
        <v>0.11111111111111099</v>
      </c>
      <c r="G36" s="12" t="str">
        <f t="shared" si="2"/>
        <v>0</v>
      </c>
      <c r="H36" s="12"/>
    </row>
    <row r="37" spans="2:8" ht="25.5" x14ac:dyDescent="0.2">
      <c r="B37" s="149" t="s">
        <v>236</v>
      </c>
      <c r="C37" s="94" t="s">
        <v>248</v>
      </c>
      <c r="D37" s="19"/>
      <c r="E37" s="19"/>
      <c r="F37" s="28">
        <v>0.2</v>
      </c>
      <c r="G37" s="12" t="str">
        <f t="shared" si="2"/>
        <v>0</v>
      </c>
      <c r="H37" s="12"/>
    </row>
    <row r="38" spans="2:8" x14ac:dyDescent="0.2">
      <c r="B38" s="150"/>
      <c r="C38" s="95" t="s">
        <v>249</v>
      </c>
      <c r="D38" s="19"/>
      <c r="E38" s="19"/>
      <c r="F38" s="28">
        <v>0.2</v>
      </c>
      <c r="G38" s="12" t="str">
        <f t="shared" si="2"/>
        <v>0</v>
      </c>
      <c r="H38" s="12"/>
    </row>
    <row r="39" spans="2:8" x14ac:dyDescent="0.2">
      <c r="B39" s="147" t="s">
        <v>237</v>
      </c>
      <c r="C39" s="99" t="s">
        <v>250</v>
      </c>
      <c r="D39" s="19"/>
      <c r="E39" s="19"/>
      <c r="F39" s="28">
        <v>0.2</v>
      </c>
      <c r="G39" s="12" t="str">
        <f t="shared" si="2"/>
        <v>0</v>
      </c>
      <c r="H39" s="12"/>
    </row>
    <row r="40" spans="2:8" x14ac:dyDescent="0.2">
      <c r="B40" s="148"/>
      <c r="C40" s="99" t="s">
        <v>251</v>
      </c>
      <c r="D40" s="19"/>
      <c r="E40" s="19"/>
      <c r="F40" s="28">
        <v>0.2</v>
      </c>
      <c r="G40" s="12" t="str">
        <f t="shared" si="2"/>
        <v>0</v>
      </c>
      <c r="H40" s="12"/>
    </row>
    <row r="41" spans="2:8" x14ac:dyDescent="0.2">
      <c r="B41" s="98" t="s">
        <v>238</v>
      </c>
      <c r="C41" s="94" t="s">
        <v>252</v>
      </c>
      <c r="D41" s="19"/>
      <c r="E41" s="19"/>
      <c r="F41" s="28">
        <v>0.2</v>
      </c>
      <c r="G41" s="12" t="str">
        <f t="shared" si="2"/>
        <v>0</v>
      </c>
      <c r="H41" s="12"/>
    </row>
    <row r="42" spans="2:8" x14ac:dyDescent="0.2">
      <c r="B42" s="4" t="s">
        <v>153</v>
      </c>
      <c r="C42" s="10"/>
      <c r="D42" s="21"/>
      <c r="E42" s="21"/>
      <c r="F42" s="31"/>
      <c r="G42" s="26"/>
      <c r="H42" s="26"/>
    </row>
    <row r="43" spans="2:8" x14ac:dyDescent="0.2">
      <c r="B43" s="141" t="s">
        <v>253</v>
      </c>
      <c r="C43" s="95" t="s">
        <v>256</v>
      </c>
      <c r="D43" s="19"/>
      <c r="E43" s="19"/>
      <c r="F43" s="28">
        <v>3.5714285714285698E-2</v>
      </c>
      <c r="G43" s="12" t="str">
        <f t="shared" ref="G43:G55" si="3">IF(D43="x",F43,"0")</f>
        <v>0</v>
      </c>
      <c r="H43" s="12"/>
    </row>
    <row r="44" spans="2:8" x14ac:dyDescent="0.2">
      <c r="B44" s="111"/>
      <c r="C44" s="95" t="s">
        <v>257</v>
      </c>
      <c r="D44" s="19"/>
      <c r="E44" s="19"/>
      <c r="F44" s="28">
        <v>3.5714285714285698E-2</v>
      </c>
      <c r="G44" s="12" t="str">
        <f t="shared" si="3"/>
        <v>0</v>
      </c>
      <c r="H44" s="12"/>
    </row>
    <row r="45" spans="2:8" x14ac:dyDescent="0.2">
      <c r="B45" s="111"/>
      <c r="C45" s="95" t="s">
        <v>258</v>
      </c>
      <c r="D45" s="19"/>
      <c r="E45" s="19"/>
      <c r="F45" s="28">
        <v>3.5714285714285698E-2</v>
      </c>
      <c r="G45" s="12" t="str">
        <f t="shared" si="3"/>
        <v>0</v>
      </c>
      <c r="H45" s="12"/>
    </row>
    <row r="46" spans="2:8" x14ac:dyDescent="0.2">
      <c r="B46" s="111"/>
      <c r="C46" s="95" t="s">
        <v>259</v>
      </c>
      <c r="D46" s="19"/>
      <c r="E46" s="19"/>
      <c r="F46" s="28">
        <v>3.5714285714285698E-2</v>
      </c>
      <c r="G46" s="12" t="str">
        <f t="shared" si="3"/>
        <v>0</v>
      </c>
      <c r="H46" s="12"/>
    </row>
    <row r="47" spans="2:8" x14ac:dyDescent="0.2">
      <c r="B47" s="111"/>
      <c r="C47" s="95" t="s">
        <v>260</v>
      </c>
      <c r="D47" s="19"/>
      <c r="E47" s="19"/>
      <c r="F47" s="28">
        <v>3.5714285714285698E-2</v>
      </c>
      <c r="G47" s="12" t="str">
        <f t="shared" si="3"/>
        <v>0</v>
      </c>
      <c r="H47" s="12"/>
    </row>
    <row r="48" spans="2:8" x14ac:dyDescent="0.2">
      <c r="B48" s="111"/>
      <c r="C48" s="94" t="s">
        <v>261</v>
      </c>
      <c r="D48" s="19"/>
      <c r="E48" s="19"/>
      <c r="F48" s="28">
        <v>3.5714285714285698E-2</v>
      </c>
      <c r="G48" s="12" t="str">
        <f t="shared" si="3"/>
        <v>0</v>
      </c>
      <c r="H48" s="12"/>
    </row>
    <row r="49" spans="2:8" ht="15" x14ac:dyDescent="0.2">
      <c r="B49" s="111"/>
      <c r="C49" s="97" t="s">
        <v>262</v>
      </c>
      <c r="D49" s="19"/>
      <c r="E49" s="19"/>
      <c r="F49" s="28">
        <v>3.5714285714285698E-2</v>
      </c>
      <c r="G49" s="12" t="str">
        <f t="shared" si="3"/>
        <v>0</v>
      </c>
      <c r="H49" s="12"/>
    </row>
    <row r="50" spans="2:8" x14ac:dyDescent="0.2">
      <c r="B50" s="139" t="s">
        <v>254</v>
      </c>
      <c r="C50" s="94" t="s">
        <v>263</v>
      </c>
      <c r="D50" s="19"/>
      <c r="E50" s="19"/>
      <c r="F50" s="28">
        <v>0.25</v>
      </c>
      <c r="G50" s="12" t="str">
        <f t="shared" si="3"/>
        <v>0</v>
      </c>
      <c r="H50" s="12"/>
    </row>
    <row r="51" spans="2:8" x14ac:dyDescent="0.2">
      <c r="B51" s="108"/>
      <c r="C51" s="94" t="s">
        <v>264</v>
      </c>
      <c r="D51" s="19"/>
      <c r="E51" s="19"/>
      <c r="F51" s="28">
        <v>0.25</v>
      </c>
      <c r="G51" s="12" t="str">
        <f t="shared" si="3"/>
        <v>0</v>
      </c>
      <c r="H51" s="12"/>
    </row>
    <row r="52" spans="2:8" ht="25.5" x14ac:dyDescent="0.2">
      <c r="B52" s="139" t="s">
        <v>255</v>
      </c>
      <c r="C52" s="94" t="s">
        <v>268</v>
      </c>
      <c r="D52" s="19"/>
      <c r="E52" s="19"/>
      <c r="F52" s="28">
        <v>3.5714285714285698E-2</v>
      </c>
      <c r="G52" s="12" t="str">
        <f t="shared" si="3"/>
        <v>0</v>
      </c>
      <c r="H52" s="12"/>
    </row>
    <row r="53" spans="2:8" ht="25.5" x14ac:dyDescent="0.2">
      <c r="B53" s="108"/>
      <c r="C53" s="94" t="s">
        <v>267</v>
      </c>
      <c r="D53" s="19"/>
      <c r="E53" s="19"/>
      <c r="F53" s="28">
        <v>3.5714285714285698E-2</v>
      </c>
      <c r="G53" s="12" t="str">
        <f t="shared" si="3"/>
        <v>0</v>
      </c>
      <c r="H53" s="12"/>
    </row>
    <row r="54" spans="2:8" x14ac:dyDescent="0.2">
      <c r="B54" s="108"/>
      <c r="C54" s="94" t="s">
        <v>265</v>
      </c>
      <c r="D54" s="19"/>
      <c r="E54" s="19"/>
      <c r="F54" s="28">
        <v>3.5714285714285698E-2</v>
      </c>
      <c r="G54" s="12" t="str">
        <f t="shared" si="3"/>
        <v>0</v>
      </c>
      <c r="H54" s="12"/>
    </row>
    <row r="55" spans="2:8" x14ac:dyDescent="0.2">
      <c r="B55" s="108"/>
      <c r="C55" s="94" t="s">
        <v>266</v>
      </c>
      <c r="D55" s="19"/>
      <c r="E55" s="19"/>
      <c r="F55" s="28">
        <v>3.5714285714285698E-2</v>
      </c>
      <c r="G55" s="12" t="str">
        <f t="shared" si="3"/>
        <v>0</v>
      </c>
      <c r="H55" s="12"/>
    </row>
    <row r="56" spans="2:8" x14ac:dyDescent="0.2">
      <c r="B56" s="4" t="s">
        <v>269</v>
      </c>
      <c r="C56" s="6"/>
      <c r="D56" s="21"/>
      <c r="E56" s="21"/>
      <c r="F56" s="21"/>
      <c r="G56" s="26"/>
      <c r="H56" s="26"/>
    </row>
    <row r="57" spans="2:8" x14ac:dyDescent="0.2">
      <c r="B57" s="143" t="s">
        <v>270</v>
      </c>
      <c r="C57" s="94" t="s">
        <v>279</v>
      </c>
      <c r="D57" s="20"/>
      <c r="E57" s="20"/>
      <c r="F57" s="27">
        <v>0.11111111111111099</v>
      </c>
      <c r="G57" s="12" t="str">
        <f>IF(D57="x",F57,"0")</f>
        <v>0</v>
      </c>
      <c r="H57" s="12"/>
    </row>
    <row r="58" spans="2:8" x14ac:dyDescent="0.2">
      <c r="B58" s="144"/>
      <c r="C58" s="94" t="s">
        <v>280</v>
      </c>
      <c r="D58" s="19"/>
      <c r="E58" s="19"/>
      <c r="F58" s="27">
        <v>0.11111111111111099</v>
      </c>
      <c r="G58" s="12" t="str">
        <f t="shared" ref="G58:G75" si="4">IF(D58="x",F58,"0")</f>
        <v>0</v>
      </c>
      <c r="H58" s="12"/>
    </row>
    <row r="59" spans="2:8" x14ac:dyDescent="0.2">
      <c r="B59" s="145"/>
      <c r="C59" s="96" t="s">
        <v>281</v>
      </c>
      <c r="D59" s="19"/>
      <c r="E59" s="19"/>
      <c r="F59" s="27">
        <v>0.11111111111111099</v>
      </c>
      <c r="G59" s="12" t="str">
        <f t="shared" si="4"/>
        <v>0</v>
      </c>
      <c r="H59" s="12"/>
    </row>
    <row r="60" spans="2:8" x14ac:dyDescent="0.2">
      <c r="B60" s="146" t="s">
        <v>271</v>
      </c>
      <c r="C60" s="96" t="s">
        <v>280</v>
      </c>
      <c r="D60" s="19"/>
      <c r="E60" s="19"/>
      <c r="F60" s="27">
        <v>0.11111111111111099</v>
      </c>
      <c r="G60" s="12" t="str">
        <f t="shared" si="4"/>
        <v>0</v>
      </c>
      <c r="H60" s="12"/>
    </row>
    <row r="61" spans="2:8" x14ac:dyDescent="0.2">
      <c r="B61" s="121"/>
      <c r="C61" s="95" t="s">
        <v>282</v>
      </c>
      <c r="D61" s="19"/>
      <c r="E61" s="19"/>
      <c r="F61" s="27">
        <v>0.11111111111111099</v>
      </c>
      <c r="G61" s="12" t="str">
        <f t="shared" si="4"/>
        <v>0</v>
      </c>
      <c r="H61" s="12"/>
    </row>
    <row r="62" spans="2:8" x14ac:dyDescent="0.2">
      <c r="B62" s="142" t="s">
        <v>272</v>
      </c>
      <c r="C62" s="94" t="s">
        <v>283</v>
      </c>
      <c r="D62" s="19"/>
      <c r="E62" s="19"/>
      <c r="F62" s="27">
        <v>0.11111111111111099</v>
      </c>
      <c r="G62" s="12" t="str">
        <f t="shared" si="4"/>
        <v>0</v>
      </c>
      <c r="H62" s="12"/>
    </row>
    <row r="63" spans="2:8" x14ac:dyDescent="0.2">
      <c r="B63" s="118"/>
      <c r="C63" s="95" t="s">
        <v>284</v>
      </c>
      <c r="D63" s="19"/>
      <c r="E63" s="19"/>
      <c r="F63" s="27">
        <v>0.11111111111111099</v>
      </c>
      <c r="G63" s="12" t="str">
        <f t="shared" si="4"/>
        <v>0</v>
      </c>
      <c r="H63" s="12"/>
    </row>
    <row r="64" spans="2:8" x14ac:dyDescent="0.2">
      <c r="B64" s="122" t="s">
        <v>273</v>
      </c>
      <c r="C64" s="47" t="s">
        <v>285</v>
      </c>
      <c r="D64" s="13"/>
      <c r="E64" s="13"/>
      <c r="F64" s="27">
        <v>0.11111111111111099</v>
      </c>
      <c r="G64" s="12" t="str">
        <f t="shared" si="4"/>
        <v>0</v>
      </c>
      <c r="H64" s="12"/>
    </row>
    <row r="65" spans="2:8" x14ac:dyDescent="0.2">
      <c r="B65" s="122"/>
      <c r="C65" s="96" t="s">
        <v>286</v>
      </c>
      <c r="D65" s="13"/>
      <c r="E65" s="13"/>
      <c r="F65" s="27">
        <v>0.11111111111111099</v>
      </c>
      <c r="G65" s="12" t="str">
        <f t="shared" si="4"/>
        <v>0</v>
      </c>
      <c r="H65" s="12"/>
    </row>
    <row r="66" spans="2:8" x14ac:dyDescent="0.2">
      <c r="B66" s="142" t="s">
        <v>274</v>
      </c>
      <c r="C66" s="95" t="s">
        <v>287</v>
      </c>
      <c r="D66" s="19"/>
      <c r="E66" s="19"/>
      <c r="F66" s="28">
        <v>8.3333333333333301E-2</v>
      </c>
      <c r="G66" s="12" t="str">
        <f t="shared" si="4"/>
        <v>0</v>
      </c>
      <c r="H66" s="12"/>
    </row>
    <row r="67" spans="2:8" x14ac:dyDescent="0.2">
      <c r="B67" s="118"/>
      <c r="C67" s="95" t="s">
        <v>288</v>
      </c>
      <c r="D67" s="19"/>
      <c r="E67" s="19"/>
      <c r="F67" s="28">
        <v>8.3333333333333301E-2</v>
      </c>
      <c r="G67" s="12" t="str">
        <f t="shared" si="4"/>
        <v>0</v>
      </c>
      <c r="H67" s="12"/>
    </row>
    <row r="68" spans="2:8" s="34" customFormat="1" x14ac:dyDescent="0.2">
      <c r="B68" s="141" t="s">
        <v>275</v>
      </c>
      <c r="C68" s="94" t="s">
        <v>289</v>
      </c>
      <c r="D68" s="33"/>
      <c r="E68" s="33"/>
      <c r="F68" s="36">
        <v>0.25</v>
      </c>
      <c r="G68" s="32" t="str">
        <f t="shared" si="4"/>
        <v>0</v>
      </c>
      <c r="H68" s="32"/>
    </row>
    <row r="69" spans="2:8" s="34" customFormat="1" x14ac:dyDescent="0.2">
      <c r="B69" s="111"/>
      <c r="C69" s="94" t="s">
        <v>290</v>
      </c>
      <c r="D69" s="33"/>
      <c r="E69" s="33"/>
      <c r="F69" s="36">
        <v>0.25</v>
      </c>
      <c r="G69" s="32" t="str">
        <f t="shared" si="4"/>
        <v>0</v>
      </c>
      <c r="H69" s="32"/>
    </row>
    <row r="70" spans="2:8" s="34" customFormat="1" x14ac:dyDescent="0.2">
      <c r="B70" s="141" t="s">
        <v>276</v>
      </c>
      <c r="C70" s="94" t="s">
        <v>291</v>
      </c>
      <c r="D70" s="33"/>
      <c r="E70" s="33"/>
      <c r="F70" s="36">
        <v>0.25</v>
      </c>
      <c r="G70" s="32" t="str">
        <f t="shared" si="4"/>
        <v>0</v>
      </c>
      <c r="H70" s="32"/>
    </row>
    <row r="71" spans="2:8" s="34" customFormat="1" x14ac:dyDescent="0.2">
      <c r="B71" s="111"/>
      <c r="C71" s="94" t="s">
        <v>292</v>
      </c>
      <c r="D71" s="33"/>
      <c r="E71" s="33"/>
      <c r="F71" s="36">
        <v>0.25</v>
      </c>
      <c r="G71" s="32" t="str">
        <f t="shared" si="4"/>
        <v>0</v>
      </c>
      <c r="H71" s="32"/>
    </row>
    <row r="72" spans="2:8" s="39" customFormat="1" x14ac:dyDescent="0.2">
      <c r="B72" s="104" t="s">
        <v>277</v>
      </c>
      <c r="C72" s="37" t="s">
        <v>293</v>
      </c>
      <c r="D72" s="38"/>
      <c r="E72" s="38"/>
      <c r="F72" s="36">
        <v>0.25</v>
      </c>
      <c r="G72" s="32" t="str">
        <f t="shared" si="4"/>
        <v>0</v>
      </c>
      <c r="H72" s="32"/>
    </row>
    <row r="73" spans="2:8" s="17" customFormat="1" x14ac:dyDescent="0.2">
      <c r="B73" s="104"/>
      <c r="C73" s="37" t="s">
        <v>294</v>
      </c>
      <c r="D73" s="13"/>
      <c r="E73" s="13"/>
      <c r="F73" s="28">
        <v>0.25</v>
      </c>
      <c r="G73" s="12" t="str">
        <f t="shared" si="4"/>
        <v>0</v>
      </c>
      <c r="H73" s="12"/>
    </row>
    <row r="74" spans="2:8" s="17" customFormat="1" x14ac:dyDescent="0.2">
      <c r="B74" s="104" t="s">
        <v>278</v>
      </c>
      <c r="C74" s="47" t="s">
        <v>295</v>
      </c>
      <c r="D74" s="13"/>
      <c r="E74" s="13"/>
      <c r="F74" s="28">
        <v>0.25</v>
      </c>
      <c r="G74" s="12" t="str">
        <f t="shared" si="4"/>
        <v>0</v>
      </c>
      <c r="H74" s="12"/>
    </row>
    <row r="75" spans="2:8" s="17" customFormat="1" x14ac:dyDescent="0.2">
      <c r="B75" s="104"/>
      <c r="C75" s="47" t="s">
        <v>296</v>
      </c>
      <c r="D75" s="13"/>
      <c r="E75" s="13"/>
      <c r="F75" s="28">
        <v>0.25</v>
      </c>
      <c r="G75" s="12" t="str">
        <f t="shared" si="4"/>
        <v>0</v>
      </c>
      <c r="H75" s="12"/>
    </row>
    <row r="76" spans="2:8" x14ac:dyDescent="0.2">
      <c r="B76" s="3" t="s">
        <v>297</v>
      </c>
      <c r="C76" s="10"/>
      <c r="D76" s="22"/>
      <c r="E76" s="22"/>
      <c r="F76" s="30"/>
      <c r="G76" s="26"/>
      <c r="H76" s="26"/>
    </row>
    <row r="77" spans="2:8" ht="25.5" x14ac:dyDescent="0.2">
      <c r="B77" s="139" t="s">
        <v>298</v>
      </c>
      <c r="C77" s="94" t="s">
        <v>301</v>
      </c>
      <c r="D77" s="19"/>
      <c r="E77" s="19"/>
      <c r="F77" s="27">
        <v>0.14285714285714199</v>
      </c>
      <c r="G77" s="12" t="str">
        <f t="shared" ref="G77:G83" si="5">IF(D77="x",F77,"0")</f>
        <v>0</v>
      </c>
      <c r="H77" s="12"/>
    </row>
    <row r="78" spans="2:8" x14ac:dyDescent="0.2">
      <c r="B78" s="108"/>
      <c r="C78" s="94" t="s">
        <v>302</v>
      </c>
      <c r="D78" s="19"/>
      <c r="E78" s="19"/>
      <c r="F78" s="27">
        <v>0.14285714285714199</v>
      </c>
      <c r="G78" s="12" t="str">
        <f t="shared" si="5"/>
        <v>0</v>
      </c>
      <c r="H78" s="12"/>
    </row>
    <row r="79" spans="2:8" s="17" customFormat="1" x14ac:dyDescent="0.2">
      <c r="B79" s="104" t="s">
        <v>299</v>
      </c>
      <c r="C79" s="49" t="s">
        <v>303</v>
      </c>
      <c r="D79" s="13"/>
      <c r="E79" s="13"/>
      <c r="F79" s="27">
        <v>0.14285714285714199</v>
      </c>
      <c r="G79" s="12" t="str">
        <f t="shared" si="5"/>
        <v>0</v>
      </c>
      <c r="H79" s="12"/>
    </row>
    <row r="80" spans="2:8" s="17" customFormat="1" ht="25.5" x14ac:dyDescent="0.2">
      <c r="B80" s="104"/>
      <c r="C80" s="49" t="s">
        <v>304</v>
      </c>
      <c r="D80" s="13"/>
      <c r="E80" s="13"/>
      <c r="F80" s="27">
        <v>0.14285714285714199</v>
      </c>
      <c r="G80" s="12" t="str">
        <f t="shared" si="5"/>
        <v>0</v>
      </c>
      <c r="H80" s="12"/>
    </row>
    <row r="81" spans="2:8" s="17" customFormat="1" x14ac:dyDescent="0.2">
      <c r="B81" s="104"/>
      <c r="C81" s="49" t="s">
        <v>305</v>
      </c>
      <c r="D81" s="13"/>
      <c r="E81" s="13"/>
      <c r="F81" s="27">
        <v>0.14285714285714199</v>
      </c>
      <c r="G81" s="12" t="str">
        <f t="shared" si="5"/>
        <v>0</v>
      </c>
      <c r="H81" s="12"/>
    </row>
    <row r="82" spans="2:8" x14ac:dyDescent="0.2">
      <c r="B82" s="139" t="s">
        <v>300</v>
      </c>
      <c r="C82" s="94" t="s">
        <v>306</v>
      </c>
      <c r="D82" s="19"/>
      <c r="E82" s="19"/>
      <c r="F82" s="27">
        <v>0.14285714285714199</v>
      </c>
      <c r="G82" s="12" t="str">
        <f t="shared" si="5"/>
        <v>0</v>
      </c>
      <c r="H82" s="12"/>
    </row>
    <row r="83" spans="2:8" x14ac:dyDescent="0.2">
      <c r="B83" s="108"/>
      <c r="C83" s="94" t="s">
        <v>307</v>
      </c>
      <c r="D83" s="19"/>
      <c r="E83" s="19"/>
      <c r="F83" s="27">
        <v>0.14285714285714199</v>
      </c>
      <c r="G83" s="12" t="str">
        <f t="shared" si="5"/>
        <v>0</v>
      </c>
      <c r="H83" s="12"/>
    </row>
    <row r="84" spans="2:8" x14ac:dyDescent="0.2">
      <c r="B84" s="4" t="s">
        <v>308</v>
      </c>
      <c r="C84" s="10"/>
      <c r="D84" s="22"/>
      <c r="E84" s="21"/>
      <c r="F84" s="31"/>
      <c r="G84" s="26"/>
      <c r="H84" s="26"/>
    </row>
    <row r="85" spans="2:8" x14ac:dyDescent="0.2">
      <c r="B85" s="139" t="s">
        <v>309</v>
      </c>
      <c r="C85" s="95" t="s">
        <v>315</v>
      </c>
      <c r="D85" s="19"/>
      <c r="E85" s="19"/>
      <c r="F85" s="28">
        <v>8.3333333333333301E-2</v>
      </c>
      <c r="G85" s="12" t="str">
        <f>IF(D85="x",F85,"0")</f>
        <v>0</v>
      </c>
      <c r="H85" s="12"/>
    </row>
    <row r="86" spans="2:8" x14ac:dyDescent="0.2">
      <c r="B86" s="108"/>
      <c r="C86" s="96" t="s">
        <v>316</v>
      </c>
      <c r="D86" s="19"/>
      <c r="E86" s="19"/>
      <c r="F86" s="28">
        <v>8.3333333333333301E-2</v>
      </c>
      <c r="G86" s="12" t="str">
        <f>IF(D86="x",F86,"0")</f>
        <v>0</v>
      </c>
      <c r="H86" s="12"/>
    </row>
    <row r="87" spans="2:8" x14ac:dyDescent="0.2">
      <c r="B87" s="108"/>
      <c r="C87" s="95" t="s">
        <v>317</v>
      </c>
      <c r="D87" s="19"/>
      <c r="E87" s="19"/>
      <c r="F87" s="28">
        <v>8.3333333333333301E-2</v>
      </c>
      <c r="G87" s="12" t="str">
        <f>IF(D87="x",F87,"0")</f>
        <v>0</v>
      </c>
      <c r="H87" s="12"/>
    </row>
    <row r="88" spans="2:8" x14ac:dyDescent="0.2">
      <c r="B88" s="108"/>
      <c r="C88" s="95" t="s">
        <v>318</v>
      </c>
      <c r="D88" s="19"/>
      <c r="E88" s="19"/>
      <c r="F88" s="28">
        <v>8.3333333333333301E-2</v>
      </c>
      <c r="G88" s="12" t="str">
        <f>IF(D88="x",F88,"0")</f>
        <v>0</v>
      </c>
      <c r="H88" s="12"/>
    </row>
    <row r="89" spans="2:8" x14ac:dyDescent="0.2">
      <c r="B89" s="139" t="s">
        <v>310</v>
      </c>
      <c r="C89" s="95" t="s">
        <v>319</v>
      </c>
      <c r="D89" s="19"/>
      <c r="E89" s="19"/>
      <c r="F89" s="27">
        <v>0.14285714285714199</v>
      </c>
      <c r="G89" s="12" t="str">
        <f t="shared" ref="G89:G95" si="6">IF(D89="x",F89,"0")</f>
        <v>0</v>
      </c>
      <c r="H89" s="12"/>
    </row>
    <row r="90" spans="2:8" x14ac:dyDescent="0.2">
      <c r="B90" s="108"/>
      <c r="C90" s="94" t="s">
        <v>320</v>
      </c>
      <c r="D90" s="19"/>
      <c r="E90" s="19"/>
      <c r="F90" s="27">
        <v>0.14285714285714199</v>
      </c>
      <c r="G90" s="12" t="str">
        <f t="shared" si="6"/>
        <v>0</v>
      </c>
      <c r="H90" s="12"/>
    </row>
    <row r="91" spans="2:8" x14ac:dyDescent="0.2">
      <c r="B91" s="108"/>
      <c r="C91" s="94" t="s">
        <v>321</v>
      </c>
      <c r="D91" s="19"/>
      <c r="E91" s="19"/>
      <c r="F91" s="27">
        <v>0.14285714285714199</v>
      </c>
      <c r="G91" s="12" t="str">
        <f t="shared" si="6"/>
        <v>0</v>
      </c>
      <c r="H91" s="12"/>
    </row>
    <row r="92" spans="2:8" x14ac:dyDescent="0.2">
      <c r="B92" s="140" t="s">
        <v>311</v>
      </c>
      <c r="C92" s="95" t="s">
        <v>322</v>
      </c>
      <c r="D92" s="19"/>
      <c r="E92" s="19"/>
      <c r="F92" s="27">
        <v>0.14285714285714199</v>
      </c>
      <c r="G92" s="12" t="str">
        <f t="shared" si="6"/>
        <v>0</v>
      </c>
      <c r="H92" s="12"/>
    </row>
    <row r="93" spans="2:8" x14ac:dyDescent="0.2">
      <c r="B93" s="113"/>
      <c r="C93" s="94" t="s">
        <v>323</v>
      </c>
      <c r="D93" s="19"/>
      <c r="E93" s="19"/>
      <c r="F93" s="27">
        <v>0.14285714285714199</v>
      </c>
      <c r="G93" s="12" t="str">
        <f t="shared" si="6"/>
        <v>0</v>
      </c>
      <c r="H93" s="12"/>
    </row>
    <row r="94" spans="2:8" x14ac:dyDescent="0.2">
      <c r="B94" s="113"/>
      <c r="C94" s="94" t="s">
        <v>324</v>
      </c>
      <c r="D94" s="19"/>
      <c r="E94" s="19"/>
      <c r="F94" s="27">
        <v>0.14285714285714199</v>
      </c>
      <c r="G94" s="12" t="str">
        <f t="shared" si="6"/>
        <v>0</v>
      </c>
      <c r="H94" s="12"/>
    </row>
    <row r="95" spans="2:8" x14ac:dyDescent="0.2">
      <c r="B95" s="100" t="s">
        <v>312</v>
      </c>
      <c r="C95" s="95" t="s">
        <v>325</v>
      </c>
      <c r="D95" s="19"/>
      <c r="E95" s="19"/>
      <c r="F95" s="27">
        <v>0.14285714285714199</v>
      </c>
      <c r="G95" s="12" t="str">
        <f t="shared" si="6"/>
        <v>0</v>
      </c>
      <c r="H95" s="12"/>
    </row>
    <row r="96" spans="2:8" x14ac:dyDescent="0.2">
      <c r="B96" s="139" t="s">
        <v>313</v>
      </c>
      <c r="C96" s="94" t="s">
        <v>326</v>
      </c>
      <c r="D96" s="19"/>
      <c r="E96" s="19"/>
      <c r="F96" s="28">
        <v>3.5714285714285698E-2</v>
      </c>
      <c r="G96" s="12" t="str">
        <f>IF(D96="x",F96,"0")</f>
        <v>0</v>
      </c>
      <c r="H96" s="12"/>
    </row>
    <row r="97" spans="2:8" x14ac:dyDescent="0.2">
      <c r="B97" s="108"/>
      <c r="C97" s="94" t="s">
        <v>327</v>
      </c>
      <c r="D97" s="19"/>
      <c r="E97" s="19"/>
      <c r="F97" s="28">
        <v>3.5714285714285698E-2</v>
      </c>
      <c r="G97" s="12" t="str">
        <f>IF(D97="x",F97,"0")</f>
        <v>0</v>
      </c>
      <c r="H97" s="12"/>
    </row>
    <row r="98" spans="2:8" x14ac:dyDescent="0.2">
      <c r="B98" s="108"/>
      <c r="C98" s="95" t="s">
        <v>328</v>
      </c>
      <c r="D98" s="19"/>
      <c r="E98" s="19"/>
      <c r="F98" s="28">
        <v>3.5714285714285698E-2</v>
      </c>
      <c r="G98" s="12" t="str">
        <f>IF(D98="x",F98,"0")</f>
        <v>0</v>
      </c>
      <c r="H98" s="12"/>
    </row>
    <row r="99" spans="2:8" ht="25.5" x14ac:dyDescent="0.2">
      <c r="B99" s="139" t="s">
        <v>314</v>
      </c>
      <c r="C99" s="94" t="s">
        <v>329</v>
      </c>
      <c r="D99" s="19"/>
      <c r="E99" s="19"/>
      <c r="F99" s="28">
        <v>0.25</v>
      </c>
      <c r="G99" s="12" t="str">
        <f>IF(D99="x",F99,"0")</f>
        <v>0</v>
      </c>
      <c r="H99" s="12"/>
    </row>
    <row r="100" spans="2:8" x14ac:dyDescent="0.2">
      <c r="B100" s="108"/>
      <c r="C100" s="94" t="s">
        <v>330</v>
      </c>
      <c r="D100" s="19"/>
      <c r="E100" s="19"/>
      <c r="F100" s="28">
        <v>0.25</v>
      </c>
      <c r="G100" s="12" t="str">
        <f>IF(D100="x",F100,"0")</f>
        <v>0</v>
      </c>
      <c r="H100" s="12"/>
    </row>
    <row r="101" spans="2:8" x14ac:dyDescent="0.2">
      <c r="B101" s="4" t="s">
        <v>331</v>
      </c>
      <c r="C101" s="10"/>
      <c r="D101" s="21"/>
      <c r="E101" s="21"/>
      <c r="F101" s="31"/>
      <c r="G101" s="26"/>
      <c r="H101" s="26"/>
    </row>
    <row r="102" spans="2:8" x14ac:dyDescent="0.2">
      <c r="B102" s="139" t="s">
        <v>332</v>
      </c>
      <c r="C102" s="95" t="s">
        <v>334</v>
      </c>
      <c r="D102" s="19"/>
      <c r="E102" s="19"/>
      <c r="F102" s="27">
        <v>0.14285714285714199</v>
      </c>
      <c r="G102" s="12" t="str">
        <f t="shared" ref="G102:G105" si="7">IF(D102="x",F102,"0")</f>
        <v>0</v>
      </c>
      <c r="H102" s="12"/>
    </row>
    <row r="103" spans="2:8" x14ac:dyDescent="0.2">
      <c r="B103" s="108"/>
      <c r="C103" s="95" t="s">
        <v>335</v>
      </c>
      <c r="D103" s="19"/>
      <c r="E103" s="19"/>
      <c r="F103" s="27">
        <v>0.14285714285714199</v>
      </c>
      <c r="G103" s="12" t="str">
        <f t="shared" si="7"/>
        <v>0</v>
      </c>
      <c r="H103" s="12"/>
    </row>
    <row r="104" spans="2:8" x14ac:dyDescent="0.2">
      <c r="B104" s="139" t="s">
        <v>333</v>
      </c>
      <c r="C104" s="95" t="s">
        <v>336</v>
      </c>
      <c r="D104" s="19"/>
      <c r="E104" s="19"/>
      <c r="F104" s="27">
        <v>0.14285714285714199</v>
      </c>
      <c r="G104" s="12" t="str">
        <f t="shared" si="7"/>
        <v>0</v>
      </c>
      <c r="H104" s="12"/>
    </row>
    <row r="105" spans="2:8" x14ac:dyDescent="0.2">
      <c r="B105" s="108"/>
      <c r="C105" s="94" t="s">
        <v>337</v>
      </c>
      <c r="D105" s="19"/>
      <c r="E105" s="19"/>
      <c r="F105" s="27">
        <v>0.14285714285714199</v>
      </c>
      <c r="G105" s="12" t="str">
        <f t="shared" si="7"/>
        <v>0</v>
      </c>
      <c r="H105" s="12"/>
    </row>
  </sheetData>
  <mergeCells count="41">
    <mergeCell ref="B2:C2"/>
    <mergeCell ref="D2:F2"/>
    <mergeCell ref="B3:B4"/>
    <mergeCell ref="C3:C4"/>
    <mergeCell ref="D3:E3"/>
    <mergeCell ref="F3:F4"/>
    <mergeCell ref="B11:B13"/>
    <mergeCell ref="B14:B16"/>
    <mergeCell ref="G3:G4"/>
    <mergeCell ref="H3:H4"/>
    <mergeCell ref="B6:B8"/>
    <mergeCell ref="B9:B10"/>
    <mergeCell ref="B35:B36"/>
    <mergeCell ref="B37:B38"/>
    <mergeCell ref="B24:B26"/>
    <mergeCell ref="B32:B33"/>
    <mergeCell ref="B17:B19"/>
    <mergeCell ref="B21:B22"/>
    <mergeCell ref="B57:B59"/>
    <mergeCell ref="B60:B61"/>
    <mergeCell ref="B50:B51"/>
    <mergeCell ref="B52:B55"/>
    <mergeCell ref="B39:B40"/>
    <mergeCell ref="B43:B49"/>
    <mergeCell ref="B70:B71"/>
    <mergeCell ref="B72:B73"/>
    <mergeCell ref="B66:B67"/>
    <mergeCell ref="B68:B69"/>
    <mergeCell ref="B62:B63"/>
    <mergeCell ref="B64:B65"/>
    <mergeCell ref="B85:B88"/>
    <mergeCell ref="B89:B91"/>
    <mergeCell ref="B79:B81"/>
    <mergeCell ref="B82:B83"/>
    <mergeCell ref="B74:B75"/>
    <mergeCell ref="B77:B78"/>
    <mergeCell ref="B104:B105"/>
    <mergeCell ref="B99:B100"/>
    <mergeCell ref="B102:B103"/>
    <mergeCell ref="B92:B94"/>
    <mergeCell ref="B96:B98"/>
  </mergeCells>
  <pageMargins left="0.16" right="0.16" top="0.17" bottom="0.28999999999999998" header="0.5" footer="0.5"/>
  <pageSetup paperSize="9" scale="5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Checklist</vt:lpstr>
      <vt:lpstr>Resultados</vt:lpstr>
      <vt:lpstr>Ev. Auditor</vt:lpstr>
      <vt:lpstr>Checklist Ingles</vt:lpstr>
    </vt:vector>
  </TitlesOfParts>
  <Company>Flextronics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Cesar Cisneros</dc:creator>
  <cp:lastModifiedBy>Index Reynosa C</cp:lastModifiedBy>
  <cp:lastPrinted>2016-08-02T13:24:11Z</cp:lastPrinted>
  <dcterms:created xsi:type="dcterms:W3CDTF">2012-07-18T19:44:01Z</dcterms:created>
  <dcterms:modified xsi:type="dcterms:W3CDTF">2017-05-03T13:58:30Z</dcterms:modified>
</cp:coreProperties>
</file>